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fileSharing readOnlyRecommended="1"/>
  <workbookPr showInkAnnotation="0" codeName="ThisWorkbook" autoCompressPictures="0" defaultThemeVersion="166925"/>
  <mc:AlternateContent xmlns:mc="http://schemas.openxmlformats.org/markup-compatibility/2006">
    <mc:Choice Requires="x15">
      <x15ac:absPath xmlns:x15ac="http://schemas.microsoft.com/office/spreadsheetml/2010/11/ac" url="C:\Users\djanicki\Desktop\"/>
    </mc:Choice>
  </mc:AlternateContent>
  <xr:revisionPtr revIDLastSave="0" documentId="8_{90830F09-5B99-4423-ABD8-FECBFAC31B31}" xr6:coauthVersionLast="36" xr6:coauthVersionMax="36" xr10:uidLastSave="{00000000-0000-0000-0000-000000000000}"/>
  <bookViews>
    <workbookView xWindow="0" yWindow="0" windowWidth="17220" windowHeight="3795" tabRatio="880" xr2:uid="{3F853589-4A0B-4374-8266-28685A38526B}"/>
  </bookViews>
  <sheets>
    <sheet name="Cover Page" sheetId="1" r:id="rId1"/>
    <sheet name="Table of Contents" sheetId="3" r:id="rId2"/>
    <sheet name="1" sheetId="4" r:id="rId3"/>
    <sheet name="2" sheetId="5" r:id="rId4"/>
    <sheet name="3" sheetId="6" r:id="rId5"/>
    <sheet name="4" sheetId="7" r:id="rId6"/>
    <sheet name="5" sheetId="8" r:id="rId7"/>
    <sheet name="6" sheetId="9" r:id="rId8"/>
    <sheet name="7" sheetId="10" r:id="rId9"/>
    <sheet name="8" sheetId="12" r:id="rId10"/>
    <sheet name="9" sheetId="13" r:id="rId11"/>
    <sheet name="10" sheetId="14" r:id="rId12"/>
    <sheet name="11" sheetId="16" r:id="rId13"/>
    <sheet name="12" sheetId="15" r:id="rId14"/>
    <sheet name="13" sheetId="17" r:id="rId15"/>
    <sheet name="14" sheetId="18" r:id="rId16"/>
    <sheet name="15" sheetId="19" r:id="rId17"/>
    <sheet name="16" sheetId="20" r:id="rId18"/>
    <sheet name="17" sheetId="21" r:id="rId19"/>
    <sheet name="18" sheetId="22" r:id="rId20"/>
    <sheet name="19" sheetId="23" r:id="rId21"/>
    <sheet name="20" sheetId="24" r:id="rId22"/>
    <sheet name="21" sheetId="25" r:id="rId23"/>
    <sheet name="22" sheetId="26" r:id="rId24"/>
    <sheet name="23" sheetId="27" r:id="rId25"/>
    <sheet name="24" sheetId="28" r:id="rId26"/>
    <sheet name="25" sheetId="29" r:id="rId27"/>
    <sheet name="26" sheetId="30" r:id="rId28"/>
    <sheet name="27" sheetId="31" r:id="rId29"/>
    <sheet name="28" sheetId="32" r:id="rId30"/>
    <sheet name="29" sheetId="33" r:id="rId31"/>
    <sheet name="30" sheetId="34" r:id="rId32"/>
    <sheet name="31" sheetId="35" r:id="rId33"/>
    <sheet name="32" sheetId="36" r:id="rId34"/>
    <sheet name="33" sheetId="37" r:id="rId35"/>
    <sheet name="34" sheetId="38" r:id="rId36"/>
    <sheet name="35" sheetId="39" r:id="rId37"/>
    <sheet name="36" sheetId="40" r:id="rId38"/>
    <sheet name="37" sheetId="41" r:id="rId39"/>
    <sheet name="38" sheetId="42" r:id="rId40"/>
    <sheet name="39" sheetId="43" r:id="rId41"/>
    <sheet name="40" sheetId="44" r:id="rId42"/>
    <sheet name="41" sheetId="45" r:id="rId43"/>
    <sheet name="42" sheetId="46" r:id="rId44"/>
    <sheet name="App A" sheetId="47" r:id="rId45"/>
    <sheet name="App B" sheetId="48" r:id="rId46"/>
    <sheet name="App C" sheetId="49"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_c" localSheetId="13" hidden="1">#REF!</definedName>
    <definedName name="_c" localSheetId="17" hidden="1">#REF!</definedName>
    <definedName name="_c" localSheetId="26" hidden="1">#REF!</definedName>
    <definedName name="_c" localSheetId="28" hidden="1">#REF!</definedName>
    <definedName name="_c" localSheetId="30" hidden="1">#REF!</definedName>
    <definedName name="_c" localSheetId="32" hidden="1">#REF!</definedName>
    <definedName name="_c" localSheetId="38" hidden="1">#REF!</definedName>
    <definedName name="_c" localSheetId="40" hidden="1">#REF!</definedName>
    <definedName name="_c" localSheetId="43" hidden="1">#REF!</definedName>
    <definedName name="_c" localSheetId="46" hidden="1">#REF!</definedName>
    <definedName name="_c" localSheetId="1" hidden="1">#REF!</definedName>
    <definedName name="_c" hidden="1">#REF!</definedName>
    <definedName name="_Key1" localSheetId="13" hidden="1">#REF!</definedName>
    <definedName name="_Key1" localSheetId="17" hidden="1">#REF!</definedName>
    <definedName name="_Key1" localSheetId="26" hidden="1">#REF!</definedName>
    <definedName name="_Key1" localSheetId="28" hidden="1">#REF!</definedName>
    <definedName name="_Key1" localSheetId="30" hidden="1">#REF!</definedName>
    <definedName name="_Key1" localSheetId="32" hidden="1">#REF!</definedName>
    <definedName name="_Key1" localSheetId="38" hidden="1">#REF!</definedName>
    <definedName name="_Key1" localSheetId="40" hidden="1">#REF!</definedName>
    <definedName name="_Key1" localSheetId="43" hidden="1">#REF!</definedName>
    <definedName name="_Key1" localSheetId="46" hidden="1">#REF!</definedName>
    <definedName name="_Key1" localSheetId="1" hidden="1">#REF!</definedName>
    <definedName name="_Key1" hidden="1">#REF!</definedName>
    <definedName name="_Key2" localSheetId="13" hidden="1">#REF!</definedName>
    <definedName name="_Key2" localSheetId="17" hidden="1">#REF!</definedName>
    <definedName name="_Key2" localSheetId="26" hidden="1">#REF!</definedName>
    <definedName name="_Key2" localSheetId="28" hidden="1">#REF!</definedName>
    <definedName name="_Key2" localSheetId="30" hidden="1">#REF!</definedName>
    <definedName name="_Key2" localSheetId="32" hidden="1">#REF!</definedName>
    <definedName name="_Key2" localSheetId="38" hidden="1">#REF!</definedName>
    <definedName name="_Key2" localSheetId="40" hidden="1">#REF!</definedName>
    <definedName name="_Key2" localSheetId="43" hidden="1">#REF!</definedName>
    <definedName name="_Key2" localSheetId="1" hidden="1">#REF!</definedName>
    <definedName name="_Key2" hidden="1">#REF!</definedName>
    <definedName name="_Order1" hidden="1">255</definedName>
    <definedName name="_Order2" hidden="1">0</definedName>
    <definedName name="_Sort" localSheetId="13" hidden="1">[1]data!#REF!</definedName>
    <definedName name="_Sort" localSheetId="17" hidden="1">[1]data!#REF!</definedName>
    <definedName name="_Sort" localSheetId="26" hidden="1">[1]data!#REF!</definedName>
    <definedName name="_Sort" localSheetId="28" hidden="1">[1]data!#REF!</definedName>
    <definedName name="_Sort" localSheetId="30" hidden="1">[1]data!#REF!</definedName>
    <definedName name="_Sort" localSheetId="32" hidden="1">[1]data!#REF!</definedName>
    <definedName name="_Sort" localSheetId="38" hidden="1">[1]data!#REF!</definedName>
    <definedName name="_Sort" localSheetId="40" hidden="1">[1]data!#REF!</definedName>
    <definedName name="_Sort" localSheetId="43" hidden="1">[1]data!#REF!</definedName>
    <definedName name="_Sort" localSheetId="1" hidden="1">[1]data!#REF!</definedName>
    <definedName name="_Sort" hidden="1">[1]data!#REF!</definedName>
    <definedName name="AIMCO">[2]AIMCO!$A$1:$J$65536</definedName>
    <definedName name="AMC">[2]AMC!$A$1:$J$65536</definedName>
    <definedName name="BIG" localSheetId="13">#REF!</definedName>
    <definedName name="BIG" localSheetId="17">#REF!</definedName>
    <definedName name="BIG" localSheetId="26">#REF!</definedName>
    <definedName name="BIG" localSheetId="28">#REF!</definedName>
    <definedName name="BIG" localSheetId="30">#REF!</definedName>
    <definedName name="BIG" localSheetId="32">#REF!</definedName>
    <definedName name="BIG" localSheetId="38">#REF!</definedName>
    <definedName name="BIG" localSheetId="40">#REF!</definedName>
    <definedName name="BIG" localSheetId="43">#REF!</definedName>
    <definedName name="BIG" localSheetId="1">#REF!</definedName>
    <definedName name="BIG">#REF!</definedName>
    <definedName name="COL">'[3]Results Table'!$G$1:$G$65536</definedName>
    <definedName name="Current_Qtr">[4]INPUTS!$B$15</definedName>
    <definedName name="D" localSheetId="13">#REF!</definedName>
    <definedName name="D" localSheetId="17">#REF!</definedName>
    <definedName name="D" localSheetId="26">#REF!</definedName>
    <definedName name="D" localSheetId="28">#REF!</definedName>
    <definedName name="D" localSheetId="30">#REF!</definedName>
    <definedName name="D" localSheetId="32">#REF!</definedName>
    <definedName name="D" localSheetId="38">#REF!</definedName>
    <definedName name="D" localSheetId="40">#REF!</definedName>
    <definedName name="D" localSheetId="43">#REF!</definedName>
    <definedName name="D" localSheetId="1">#REF!</definedName>
    <definedName name="D">#REF!</definedName>
    <definedName name="DATA">'[3]Results Table'!$A:$IV</definedName>
    <definedName name="Dbase">'[5]C-90 whole # (Current rating)'!$A:$IV</definedName>
    <definedName name="Foundation">[2]Foundation!$A$1:$J$65536</definedName>
    <definedName name="GL" localSheetId="13">#REF!</definedName>
    <definedName name="GL" localSheetId="17">#REF!</definedName>
    <definedName name="GL" localSheetId="26">#REF!</definedName>
    <definedName name="GL" localSheetId="28">#REF!</definedName>
    <definedName name="GL" localSheetId="30">#REF!</definedName>
    <definedName name="GL" localSheetId="32">#REF!</definedName>
    <definedName name="GL" localSheetId="38">#REF!</definedName>
    <definedName name="GL" localSheetId="40">#REF!</definedName>
    <definedName name="GL" localSheetId="43">#REF!</definedName>
    <definedName name="GL" localSheetId="1">#REF!</definedName>
    <definedName name="GL">#REF!</definedName>
    <definedName name="gnls">'[6]A3 - GNLS'!$A$6:$IV$166</definedName>
    <definedName name="Last_Row" localSheetId="13">IF('12'!Values_Entered,Header_Row+'12'!Number_of_Payments,Header_Row)</definedName>
    <definedName name="Last_Row" localSheetId="17">IF('16'!Values_Entered,Header_Row+'16'!Number_of_Payments,Header_Row)</definedName>
    <definedName name="Last_Row" localSheetId="23">IF('22'!Values_Entered,Header_Row+'22'!Number_of_Payments,Header_Row)</definedName>
    <definedName name="Last_Row" localSheetId="26">IF('25'!Values_Entered,Header_Row+'25'!Number_of_Payments,Header_Row)</definedName>
    <definedName name="Last_Row" localSheetId="28">IF('27'!Values_Entered,Header_Row+'27'!Number_of_Payments,Header_Row)</definedName>
    <definedName name="Last_Row" localSheetId="30">IF('29'!Values_Entered,Header_Row+'29'!Number_of_Payments,Header_Row)</definedName>
    <definedName name="Last_Row" localSheetId="32">IF('31'!Values_Entered,Header_Row+'31'!Number_of_Payments,Header_Row)</definedName>
    <definedName name="Last_Row" localSheetId="38">IF('37'!Values_Entered,Header_Row+'37'!Number_of_Payments,Header_Row)</definedName>
    <definedName name="Last_Row" localSheetId="40">IF('39'!Values_Entered,Header_Row+'39'!Number_of_Payments,Header_Row)</definedName>
    <definedName name="Last_Row" localSheetId="42">IF('41'!Values_Entered,Header_Row+'41'!Number_of_Payments,Header_Row)</definedName>
    <definedName name="Last_Row" localSheetId="43">IF('42'!Values_Entered,Header_Row+'42'!Number_of_Payments,Header_Row)</definedName>
    <definedName name="Last_Row" localSheetId="45">IF('App B'!Values_Entered,Header_Row+'App B'!Number_of_Payments,Header_Row)</definedName>
    <definedName name="Last_Row" localSheetId="46">IF('App C'!Values_Entered,Header_Row+'App C'!Number_of_Payments,Header_Row)</definedName>
    <definedName name="Last_Row" localSheetId="1">IF('Table of Contents'!Values_Entered,Header_Row+'Table of Contents'!Number_of_Payments,Header_Row)</definedName>
    <definedName name="Last_Row">IF(Values_Entered,Header_Row+Number_of_Payments,Header_Row)</definedName>
    <definedName name="Last_Row1" localSheetId="13">IF('12'!Values_Entered,Header_Row+'12'!Number_of_Payments,Header_Row)</definedName>
    <definedName name="Last_Row1" localSheetId="17">IF('16'!Values_Entered,Header_Row+'16'!Number_of_Payments,Header_Row)</definedName>
    <definedName name="Last_Row1" localSheetId="23">IF('22'!Values_Entered,Header_Row+'22'!Number_of_Payments,Header_Row)</definedName>
    <definedName name="Last_Row1" localSheetId="26">IF('25'!Values_Entered,Header_Row+'25'!Number_of_Payments,Header_Row)</definedName>
    <definedName name="Last_Row1" localSheetId="28">IF('27'!Values_Entered,Header_Row+'27'!Number_of_Payments,Header_Row)</definedName>
    <definedName name="Last_Row1" localSheetId="30">IF('29'!Values_Entered,Header_Row+'29'!Number_of_Payments,Header_Row)</definedName>
    <definedName name="Last_Row1" localSheetId="32">IF('31'!Values_Entered,Header_Row+'31'!Number_of_Payments,Header_Row)</definedName>
    <definedName name="Last_Row1" localSheetId="38">IF('37'!Values_Entered,Header_Row+'37'!Number_of_Payments,Header_Row)</definedName>
    <definedName name="Last_Row1" localSheetId="40">IF('39'!Values_Entered,Header_Row+'39'!Number_of_Payments,Header_Row)</definedName>
    <definedName name="Last_Row1" localSheetId="42">IF('41'!Values_Entered,Header_Row+'41'!Number_of_Payments,Header_Row)</definedName>
    <definedName name="Last_Row1" localSheetId="43">IF('42'!Values_Entered,Header_Row+'42'!Number_of_Payments,Header_Row)</definedName>
    <definedName name="Last_Row1" localSheetId="45">IF('App B'!Values_Entered,Header_Row+'App B'!Number_of_Payments,Header_Row)</definedName>
    <definedName name="Last_Row1" localSheetId="46">IF('App C'!Values_Entered,Header_Row+'App C'!Number_of_Payments,Header_Row)</definedName>
    <definedName name="Last_Row1" localSheetId="1">IF('Table of Contents'!Values_Entered,Header_Row+'Table of Contents'!Number_of_Payments,Header_Row)</definedName>
    <definedName name="Last_Row1">IF(Values_Entered,Header_Row+Number_of_Payments,Header_Row)</definedName>
    <definedName name="Number_of_Payments" localSheetId="13">MATCH(0.01,End_Bal,-1)+1</definedName>
    <definedName name="Number_of_Payments" localSheetId="17">MATCH(0.01,End_Bal,-1)+1</definedName>
    <definedName name="Number_of_Payments" localSheetId="23">MATCH(0.01,End_Bal,-1)+1</definedName>
    <definedName name="Number_of_Payments" localSheetId="26">MATCH(0.01,End_Bal,-1)+1</definedName>
    <definedName name="Number_of_Payments" localSheetId="28">MATCH(0.01,End_Bal,-1)+1</definedName>
    <definedName name="Number_of_Payments" localSheetId="30">MATCH(0.01,End_Bal,-1)+1</definedName>
    <definedName name="Number_of_Payments" localSheetId="32">MATCH(0.01,End_Bal,-1)+1</definedName>
    <definedName name="Number_of_Payments" localSheetId="38">MATCH(0.01,End_Bal,-1)+1</definedName>
    <definedName name="Number_of_Payments" localSheetId="40">MATCH(0.01,End_Bal,-1)+1</definedName>
    <definedName name="Number_of_Payments" localSheetId="42">MATCH(0.01,End_Bal,-1)+1</definedName>
    <definedName name="Number_of_Payments" localSheetId="43">MATCH(0.01,End_Bal,-1)+1</definedName>
    <definedName name="Number_of_Payments" localSheetId="45">MATCH(0.01,End_Bal,-1)+1</definedName>
    <definedName name="Number_of_Payments" localSheetId="46">MATCH(0.01,End_Bal,-1)+1</definedName>
    <definedName name="Number_of_Payments" localSheetId="1">MATCH(0.01,End_Bal,-1)+1</definedName>
    <definedName name="Number_of_Payments">MATCH(0.01,End_Bal,-1)+1</definedName>
    <definedName name="PH" localSheetId="13" hidden="1">#REF!</definedName>
    <definedName name="PH" localSheetId="17" hidden="1">#REF!</definedName>
    <definedName name="PH" localSheetId="26" hidden="1">#REF!</definedName>
    <definedName name="PH" localSheetId="28" hidden="1">#REF!</definedName>
    <definedName name="PH" localSheetId="30" hidden="1">#REF!</definedName>
    <definedName name="PH" localSheetId="32" hidden="1">#REF!</definedName>
    <definedName name="PH" localSheetId="38" hidden="1">#REF!</definedName>
    <definedName name="PH" localSheetId="40" hidden="1">#REF!</definedName>
    <definedName name="PH" localSheetId="43" hidden="1">#REF!</definedName>
    <definedName name="PH" localSheetId="1" hidden="1">#REF!</definedName>
    <definedName name="PH" hidden="1">#REF!</definedName>
    <definedName name="PQYTDA1">[7]INPUTS!$B$15</definedName>
    <definedName name="_xlnm.Print_Area" localSheetId="16">'15'!$A$1:$V$39</definedName>
    <definedName name="_xlnm.Print_Area" localSheetId="17">'16'!$A$1:$AF$69</definedName>
    <definedName name="_xlnm.Print_Area" localSheetId="4">'3'!$A$1:$U$64</definedName>
    <definedName name="_xlnm.Print_Area" localSheetId="32">'31'!$A$1:$AH$39</definedName>
    <definedName name="_xlnm.Print_Area" localSheetId="34">'33'!$A$1:$AH$22</definedName>
    <definedName name="_xlnm.Print_Area" localSheetId="5">'4'!$A$1:$U$64</definedName>
    <definedName name="_xlnm.Print_Area" localSheetId="43">'42'!$A$1:$A$27</definedName>
    <definedName name="_xlnm.Print_Area" localSheetId="6">'5'!$A$1:$N$60</definedName>
    <definedName name="_xlnm.Print_Area" localSheetId="8">'7'!$A$1:$AB$46</definedName>
    <definedName name="_xlnm.Print_Area" localSheetId="44">'App A'!$A$1:$R$43</definedName>
    <definedName name="_xlnm.Print_Area" localSheetId="45">'App B'!$A$1:$R$46</definedName>
    <definedName name="_xlnm.Print_Area" localSheetId="1">'Table of Contents'!$A$1:$G$36</definedName>
    <definedName name="ReverseRating">[8]Lookup!$M$127:$N$146</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'[6]Sec Lend Sales all ytd'!$A$8:$IV$910</definedName>
    <definedName name="slcall">'[6]Sec Lend Sales called'!$A$8:$IV$910</definedName>
    <definedName name="subtotal">'[12]WDINTSELL 1st Qtr (step 4)'!$I$4:$I$65536</definedName>
    <definedName name="Table" localSheetId="13">'[13](4) Table'!#REF!</definedName>
    <definedName name="Table" localSheetId="17">'[13](4) Table'!#REF!</definedName>
    <definedName name="Table" localSheetId="26">'[13](4) Table'!#REF!</definedName>
    <definedName name="Table" localSheetId="28">'[13](4) Table'!#REF!</definedName>
    <definedName name="Table" localSheetId="30">'[13](4) Table'!#REF!</definedName>
    <definedName name="Table" localSheetId="32">'[13](4) Table'!#REF!</definedName>
    <definedName name="Table" localSheetId="38">'[13](4) Table'!#REF!</definedName>
    <definedName name="Table" localSheetId="40">'[13](4) Table'!#REF!</definedName>
    <definedName name="Table" localSheetId="43">'[13](4) Table'!#REF!</definedName>
    <definedName name="Table" localSheetId="1">'[13](4) Table'!#REF!</definedName>
    <definedName name="Table">'[13](4) Table'!#REF!</definedName>
    <definedName name="Table1" localSheetId="13">'[13](4) Table'!#REF!</definedName>
    <definedName name="Table1" localSheetId="17">'[13](4) Table'!#REF!</definedName>
    <definedName name="Table1" localSheetId="26">'[13](4) Table'!#REF!</definedName>
    <definedName name="Table1" localSheetId="28">'[13](4) Table'!#REF!</definedName>
    <definedName name="Table1" localSheetId="30">'[13](4) Table'!#REF!</definedName>
    <definedName name="Table1" localSheetId="32">'[13](4) Table'!#REF!</definedName>
    <definedName name="Table1" localSheetId="38">'[13](4) Table'!#REF!</definedName>
    <definedName name="Table1" localSheetId="40">'[13](4) Table'!#REF!</definedName>
    <definedName name="Table1" localSheetId="43">'[13](4) Table'!#REF!</definedName>
    <definedName name="Table1" localSheetId="1">'[13](4) Table'!#REF!</definedName>
    <definedName name="Table1">'[13](4) Table'!#REF!</definedName>
    <definedName name="Tax_Exempt_Fixed_Income">(1-'[14]YTD A10'!$N$7)</definedName>
    <definedName name="URloss">[15]Query4!$A$1:$O$65536</definedName>
    <definedName name="Values_Entered" localSheetId="13">IF(Loan_Amount*Interest_Rate*Loan_Years*Loan_Start&gt;0,1,0)</definedName>
    <definedName name="Values_Entered" localSheetId="17">IF(Loan_Amount*Interest_Rate*Loan_Years*Loan_Start&gt;0,1,0)</definedName>
    <definedName name="Values_Entered" localSheetId="23">IF(Loan_Amount*Interest_Rate*Loan_Years*Loan_Start&gt;0,1,0)</definedName>
    <definedName name="Values_Entered" localSheetId="26">IF(Loan_Amount*Interest_Rate*Loan_Years*Loan_Start&gt;0,1,0)</definedName>
    <definedName name="Values_Entered" localSheetId="28">IF(Loan_Amount*Interest_Rate*Loan_Years*Loan_Start&gt;0,1,0)</definedName>
    <definedName name="Values_Entered" localSheetId="30">IF(Loan_Amount*Interest_Rate*Loan_Years*Loan_Start&gt;0,1,0)</definedName>
    <definedName name="Values_Entered" localSheetId="32">IF(Loan_Amount*Interest_Rate*Loan_Years*Loan_Start&gt;0,1,0)</definedName>
    <definedName name="Values_Entered" localSheetId="38">IF(Loan_Amount*Interest_Rate*Loan_Years*Loan_Start&gt;0,1,0)</definedName>
    <definedName name="Values_Entered" localSheetId="40">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1">IF(Loan_Amount*Interest_Rate*Loan_Years*Loan_Start&gt;0,1,0)</definedName>
    <definedName name="Values_Entered">IF(Loan_Amount*Interest_Rate*Loan_Years*Loan_Start&gt;0,1,0)</definedName>
    <definedName name="X">[16]Allcorp!$A$1:$M$29</definedName>
    <definedName name="Z_00887C39_EB8B_4529_A2A4_3742BD601CB9_.wvu.PrintArea" localSheetId="42" hidden="1">'41'!$B$1:$B$39</definedName>
    <definedName name="Z_00887C39_EB8B_4529_A2A4_3742BD601CB9_.wvu.PrintArea" localSheetId="43" hidden="1">'42'!$A$1:$A$27</definedName>
    <definedName name="Z_0B7FDDCE_76D6_4341_B795_862A34477CB3_.wvu.PrintArea" localSheetId="16" hidden="1">'15'!$A$1:$V$39</definedName>
    <definedName name="Z_0B7FDDCE_76D6_4341_B795_862A34477CB3_.wvu.PrintArea" localSheetId="17" hidden="1">'16'!$A$1:$AF$69</definedName>
    <definedName name="Z_0B7FDDCE_76D6_4341_B795_862A34477CB3_.wvu.PrintArea" localSheetId="4" hidden="1">'3'!$A$1:$U$64</definedName>
    <definedName name="Z_0B7FDDCE_76D6_4341_B795_862A34477CB3_.wvu.PrintArea" localSheetId="32" hidden="1">'31'!$A$1:$AH$39</definedName>
    <definedName name="Z_0B7FDDCE_76D6_4341_B795_862A34477CB3_.wvu.PrintArea" localSheetId="34" hidden="1">'33'!$A$1:$AH$22</definedName>
    <definedName name="Z_0B7FDDCE_76D6_4341_B795_862A34477CB3_.wvu.PrintArea" localSheetId="5" hidden="1">'4'!$A$1:$U$64</definedName>
    <definedName name="Z_0B7FDDCE_76D6_4341_B795_862A34477CB3_.wvu.PrintArea" localSheetId="43" hidden="1">'42'!$A$1:$A$27</definedName>
    <definedName name="Z_0B7FDDCE_76D6_4341_B795_862A34477CB3_.wvu.PrintArea" localSheetId="6" hidden="1">'5'!$A$1:$N$60</definedName>
    <definedName name="Z_0B7FDDCE_76D6_4341_B795_862A34477CB3_.wvu.PrintArea" localSheetId="8" hidden="1">'7'!$A$1:$AB$46</definedName>
    <definedName name="Z_0B7FDDCE_76D6_4341_B795_862A34477CB3_.wvu.PrintArea" localSheetId="45" hidden="1">'App B'!$A$1:$L$46</definedName>
    <definedName name="Z_0B7FDDCE_76D6_4341_B795_862A34477CB3_.wvu.PrintArea" localSheetId="1" hidden="1">'Table of Contents'!$A$1:$G$36</definedName>
    <definedName name="Z_16870FC9_EC0F_4297_9683_C79B6B49561A_.wvu.PrintArea" localSheetId="43" hidden="1">'42'!$A$1:$A$27</definedName>
    <definedName name="Z_16870FC9_EC0F_4297_9683_C79B6B49561A_.wvu.PrintArea" localSheetId="1" hidden="1">'Table of Contents'!$A$1:$G$52</definedName>
    <definedName name="Z_16870FC9_EC0F_4297_9683_C79B6B49561A_.wvu.Rows" localSheetId="0" hidden="1">'Cover Page'!#REF!</definedName>
    <definedName name="Z_16870FC9_EC0F_4297_9683_C79B6B49561A_.wvu.Rows" localSheetId="1" hidden="1">'Table of Contents'!$45:$46,'Table of Contents'!$76:$76</definedName>
    <definedName name="Z_2C9B2C1A_81A6_48A3_8FB1_DCFE0A20C29C_.wvu.PrintArea" localSheetId="16" hidden="1">'15'!$A$1:$V$39</definedName>
    <definedName name="Z_2C9B2C1A_81A6_48A3_8FB1_DCFE0A20C29C_.wvu.PrintArea" localSheetId="17" hidden="1">'16'!$A$1:$AF$69</definedName>
    <definedName name="Z_2C9B2C1A_81A6_48A3_8FB1_DCFE0A20C29C_.wvu.PrintArea" localSheetId="4" hidden="1">'3'!$A$1:$U$64</definedName>
    <definedName name="Z_2C9B2C1A_81A6_48A3_8FB1_DCFE0A20C29C_.wvu.PrintArea" localSheetId="32" hidden="1">'31'!$A$1:$AH$39</definedName>
    <definedName name="Z_2C9B2C1A_81A6_48A3_8FB1_DCFE0A20C29C_.wvu.PrintArea" localSheetId="34" hidden="1">'33'!$A$1:$AH$22</definedName>
    <definedName name="Z_2C9B2C1A_81A6_48A3_8FB1_DCFE0A20C29C_.wvu.PrintArea" localSheetId="5" hidden="1">'4'!$A$1:$U$64</definedName>
    <definedName name="Z_2C9B2C1A_81A6_48A3_8FB1_DCFE0A20C29C_.wvu.PrintArea" localSheetId="43" hidden="1">'42'!$A$1:$A$27</definedName>
    <definedName name="Z_2C9B2C1A_81A6_48A3_8FB1_DCFE0A20C29C_.wvu.PrintArea" localSheetId="6" hidden="1">'5'!$A$1:$N$60</definedName>
    <definedName name="Z_2C9B2C1A_81A6_48A3_8FB1_DCFE0A20C29C_.wvu.PrintArea" localSheetId="8" hidden="1">'7'!$A$1:$AB$46</definedName>
    <definedName name="Z_2C9B2C1A_81A6_48A3_8FB1_DCFE0A20C29C_.wvu.PrintArea" localSheetId="45" hidden="1">'App B'!$A$1:$L$46</definedName>
    <definedName name="Z_2C9B2C1A_81A6_48A3_8FB1_DCFE0A20C29C_.wvu.PrintArea" localSheetId="1" hidden="1">'Table of Contents'!$A$1:$G$36</definedName>
    <definedName name="Z_37FF72F6_90B1_42B8_8DBF_DD3FAC5BA85D_.wvu.PrintArea" localSheetId="16" hidden="1">'15'!$A$1:$V$39</definedName>
    <definedName name="Z_37FF72F6_90B1_42B8_8DBF_DD3FAC5BA85D_.wvu.PrintArea" localSheetId="17" hidden="1">'16'!$A$1:$AF$69</definedName>
    <definedName name="Z_37FF72F6_90B1_42B8_8DBF_DD3FAC5BA85D_.wvu.PrintArea" localSheetId="4" hidden="1">'3'!$A$1:$U$64</definedName>
    <definedName name="Z_37FF72F6_90B1_42B8_8DBF_DD3FAC5BA85D_.wvu.PrintArea" localSheetId="32" hidden="1">'31'!$A$1:$AH$39</definedName>
    <definedName name="Z_37FF72F6_90B1_42B8_8DBF_DD3FAC5BA85D_.wvu.PrintArea" localSheetId="34" hidden="1">'33'!$A$1:$AH$22</definedName>
    <definedName name="Z_37FF72F6_90B1_42B8_8DBF_DD3FAC5BA85D_.wvu.PrintArea" localSheetId="5" hidden="1">'4'!$A$1:$U$64</definedName>
    <definedName name="Z_37FF72F6_90B1_42B8_8DBF_DD3FAC5BA85D_.wvu.PrintArea" localSheetId="43" hidden="1">'42'!$A$1:$A$27</definedName>
    <definedName name="Z_37FF72F6_90B1_42B8_8DBF_DD3FAC5BA85D_.wvu.PrintArea" localSheetId="6" hidden="1">'5'!$A$1:$N$60</definedName>
    <definedName name="Z_37FF72F6_90B1_42B8_8DBF_DD3FAC5BA85D_.wvu.PrintArea" localSheetId="8" hidden="1">'7'!$A$1:$AB$46</definedName>
    <definedName name="Z_37FF72F6_90B1_42B8_8DBF_DD3FAC5BA85D_.wvu.PrintArea" localSheetId="45" hidden="1">'App B'!$A$1:$L$46</definedName>
    <definedName name="Z_37FF72F6_90B1_42B8_8DBF_DD3FAC5BA85D_.wvu.PrintArea" localSheetId="1" hidden="1">'Table of Contents'!$A$1:$G$36</definedName>
    <definedName name="Z_62C6E326_B5F7_4188_B391_6CD4B1430CB3_.wvu.PrintArea" localSheetId="42" hidden="1">'41'!$B$1:$B$39</definedName>
    <definedName name="Z_62C6E326_B5F7_4188_B391_6CD4B1430CB3_.wvu.PrintArea" localSheetId="43" hidden="1">'42'!$A$1:$A$27</definedName>
    <definedName name="Z_77D3E7D1_C189_4FFB_8084_AE3691A2CCAC_.wvu.PrintArea" localSheetId="16" hidden="1">'15'!$A$1:$V$39</definedName>
    <definedName name="Z_77D3E7D1_C189_4FFB_8084_AE3691A2CCAC_.wvu.PrintArea" localSheetId="17" hidden="1">'16'!$A$1:$AF$69</definedName>
    <definedName name="Z_77D3E7D1_C189_4FFB_8084_AE3691A2CCAC_.wvu.PrintArea" localSheetId="4" hidden="1">'3'!$A$1:$U$64</definedName>
    <definedName name="Z_77D3E7D1_C189_4FFB_8084_AE3691A2CCAC_.wvu.PrintArea" localSheetId="32" hidden="1">'31'!$A$1:$AH$39</definedName>
    <definedName name="Z_77D3E7D1_C189_4FFB_8084_AE3691A2CCAC_.wvu.PrintArea" localSheetId="34" hidden="1">'33'!$A$1:$AH$22</definedName>
    <definedName name="Z_77D3E7D1_C189_4FFB_8084_AE3691A2CCAC_.wvu.PrintArea" localSheetId="5" hidden="1">'4'!$A$1:$U$64</definedName>
    <definedName name="Z_77D3E7D1_C189_4FFB_8084_AE3691A2CCAC_.wvu.PrintArea" localSheetId="43" hidden="1">'42'!$A$1:$A$27</definedName>
    <definedName name="Z_77D3E7D1_C189_4FFB_8084_AE3691A2CCAC_.wvu.PrintArea" localSheetId="6" hidden="1">'5'!$A$1:$N$60</definedName>
    <definedName name="Z_77D3E7D1_C189_4FFB_8084_AE3691A2CCAC_.wvu.PrintArea" localSheetId="8" hidden="1">'7'!$A$1:$AB$46</definedName>
    <definedName name="Z_77D3E7D1_C189_4FFB_8084_AE3691A2CCAC_.wvu.PrintArea" localSheetId="45" hidden="1">'App B'!$A$1:$L$46</definedName>
    <definedName name="Z_77D3E7D1_C189_4FFB_8084_AE3691A2CCAC_.wvu.PrintArea" localSheetId="1" hidden="1">'Table of Contents'!$A$1:$G$36</definedName>
    <definedName name="Z_8005ED9C_BE82_4036_8F0C_EC5230AA65C3_.wvu.PrintArea" localSheetId="43" hidden="1">'42'!$A$1:$A$27</definedName>
    <definedName name="Z_8005ED9C_BE82_4036_8F0C_EC5230AA65C3_.wvu.PrintArea" localSheetId="1" hidden="1">'Table of Contents'!$A$1:$G$43</definedName>
    <definedName name="Z_8005ED9C_BE82_4036_8F0C_EC5230AA65C3_.wvu.Rows" localSheetId="0" hidden="1">'Cover Page'!#REF!</definedName>
    <definedName name="Z_8005ED9C_BE82_4036_8F0C_EC5230AA65C3_.wvu.Rows" localSheetId="1" hidden="1">'Table of Contents'!$45:$46,'Table of Contents'!$76:$76</definedName>
    <definedName name="Z_890510C0_555E_4CA3_90D8_F97D8CDBC7E8_.wvu.PrintArea" localSheetId="16" hidden="1">'15'!$A$1:$V$39</definedName>
    <definedName name="Z_890510C0_555E_4CA3_90D8_F97D8CDBC7E8_.wvu.PrintArea" localSheetId="17" hidden="1">'16'!$A$1:$AF$69</definedName>
    <definedName name="Z_890510C0_555E_4CA3_90D8_F97D8CDBC7E8_.wvu.PrintArea" localSheetId="4" hidden="1">'3'!$A$1:$U$64</definedName>
    <definedName name="Z_890510C0_555E_4CA3_90D8_F97D8CDBC7E8_.wvu.PrintArea" localSheetId="32" hidden="1">'31'!$A$1:$AH$39</definedName>
    <definedName name="Z_890510C0_555E_4CA3_90D8_F97D8CDBC7E8_.wvu.PrintArea" localSheetId="34" hidden="1">'33'!$A$1:$AH$22</definedName>
    <definedName name="Z_890510C0_555E_4CA3_90D8_F97D8CDBC7E8_.wvu.PrintArea" localSheetId="5" hidden="1">'4'!$A$1:$U$64</definedName>
    <definedName name="Z_890510C0_555E_4CA3_90D8_F97D8CDBC7E8_.wvu.PrintArea" localSheetId="43" hidden="1">'42'!$A$1:$A$27</definedName>
    <definedName name="Z_890510C0_555E_4CA3_90D8_F97D8CDBC7E8_.wvu.PrintArea" localSheetId="6" hidden="1">'5'!$A$1:$N$60</definedName>
    <definedName name="Z_890510C0_555E_4CA3_90D8_F97D8CDBC7E8_.wvu.PrintArea" localSheetId="8" hidden="1">'7'!$A$1:$AB$46</definedName>
    <definedName name="Z_890510C0_555E_4CA3_90D8_F97D8CDBC7E8_.wvu.PrintArea" localSheetId="45" hidden="1">'App B'!$A$1:$L$46</definedName>
    <definedName name="Z_890510C0_555E_4CA3_90D8_F97D8CDBC7E8_.wvu.PrintArea" localSheetId="1" hidden="1">'Table of Contents'!$A$1:$G$36</definedName>
    <definedName name="Z_A0E05AF3_5FD2_406E_82E0_52C9C2B326D9_.wvu.PrintArea" localSheetId="42" hidden="1">'41'!$B$1:$B$39</definedName>
    <definedName name="Z_A0E05AF3_5FD2_406E_82E0_52C9C2B326D9_.wvu.PrintArea" localSheetId="43" hidden="1">'42'!$A$1:$A$27</definedName>
    <definedName name="Z_CA0BFC08_208E_45D3_910B_CBC40A0D7336_.wvu.PrintArea" localSheetId="43" hidden="1">'42'!$A$1:$A$27</definedName>
    <definedName name="Z_CA0BFC08_208E_45D3_910B_CBC40A0D7336_.wvu.PrintArea" localSheetId="1" hidden="1">'Table of Contents'!$A$1:$G$43</definedName>
    <definedName name="Z_CA0BFC08_208E_45D3_910B_CBC40A0D7336_.wvu.Rows" localSheetId="0" hidden="1">'Cover Page'!#REF!</definedName>
    <definedName name="Z_CA0BFC08_208E_45D3_910B_CBC40A0D7336_.wvu.Rows" localSheetId="1" hidden="1">'Table of Contents'!$45:$46,'Table of Contents'!$76:$76</definedName>
    <definedName name="Z_D0B20ABF_5FBA_4802_BB92_8148C3F1B1AD_.wvu.PrintArea" localSheetId="16" hidden="1">'15'!$A$1:$V$39</definedName>
    <definedName name="Z_D0B20ABF_5FBA_4802_BB92_8148C3F1B1AD_.wvu.PrintArea" localSheetId="17" hidden="1">'16'!$A$1:$AF$69</definedName>
    <definedName name="Z_D0B20ABF_5FBA_4802_BB92_8148C3F1B1AD_.wvu.PrintArea" localSheetId="4" hidden="1">'3'!$A$1:$U$64</definedName>
    <definedName name="Z_D0B20ABF_5FBA_4802_BB92_8148C3F1B1AD_.wvu.PrintArea" localSheetId="32" hidden="1">'31'!$A$1:$AH$39</definedName>
    <definedName name="Z_D0B20ABF_5FBA_4802_BB92_8148C3F1B1AD_.wvu.PrintArea" localSheetId="34" hidden="1">'33'!$A$1:$AH$22</definedName>
    <definedName name="Z_D0B20ABF_5FBA_4802_BB92_8148C3F1B1AD_.wvu.PrintArea" localSheetId="5" hidden="1">'4'!$A$1:$U$64</definedName>
    <definedName name="Z_D0B20ABF_5FBA_4802_BB92_8148C3F1B1AD_.wvu.PrintArea" localSheetId="43" hidden="1">'42'!$A$1:$A$27</definedName>
    <definedName name="Z_D0B20ABF_5FBA_4802_BB92_8148C3F1B1AD_.wvu.PrintArea" localSheetId="6" hidden="1">'5'!$A$1:$N$60</definedName>
    <definedName name="Z_D0B20ABF_5FBA_4802_BB92_8148C3F1B1AD_.wvu.PrintArea" localSheetId="8" hidden="1">'7'!$A$1:$AB$46</definedName>
    <definedName name="Z_D0B20ABF_5FBA_4802_BB92_8148C3F1B1AD_.wvu.PrintArea" localSheetId="45" hidden="1">'App B'!$A$1:$L$46</definedName>
    <definedName name="Z_D0B20ABF_5FBA_4802_BB92_8148C3F1B1AD_.wvu.PrintArea" localSheetId="1" hidden="1">'Table of Contents'!$A$1:$G$36</definedName>
    <definedName name="Z_D214A919_5A9A_475A_9F71_4AA66314F0F4_.wvu.PrintArea" localSheetId="42" hidden="1">'41'!$B$1:$B$39</definedName>
    <definedName name="Z_D214A919_5A9A_475A_9F71_4AA66314F0F4_.wvu.PrintArea" localSheetId="43" hidden="1">'42'!$A$1:$A$27</definedName>
    <definedName name="Z_DEDE22BB_2E55_4389_99D5_4C4C2BEA1B1A_.wvu.PrintArea" localSheetId="42" hidden="1">'41'!$B$1:$B$39</definedName>
    <definedName name="Z_DEDE22BB_2E55_4389_99D5_4C4C2BEA1B1A_.wvu.PrintArea" localSheetId="43" hidden="1">'42'!$A$1:$A$27</definedName>
    <definedName name="Z_E44760AF_3847_41B8_BC78_B7A9A30A257D_.wvu.PrintArea" localSheetId="42" hidden="1">'41'!$B$1:$B$39</definedName>
    <definedName name="Z_E44760AF_3847_41B8_BC78_B7A9A30A257D_.wvu.PrintArea" localSheetId="43" hidden="1">'42'!$A$1:$A$27</definedName>
    <definedName name="Z_E8FD6DA8_6495_4EC0_BC8F_80E2C7D7433D_.wvu.PrintArea" localSheetId="43" hidden="1">'42'!$A$1:$A$27</definedName>
    <definedName name="Z_E8FD6DA8_6495_4EC0_BC8F_80E2C7D7433D_.wvu.PrintArea" localSheetId="1" hidden="1">'Table of Contents'!$A$1:$G$52</definedName>
    <definedName name="Z_E8FD6DA8_6495_4EC0_BC8F_80E2C7D7433D_.wvu.Rows" localSheetId="0" hidden="1">'Cover Page'!#REF!</definedName>
    <definedName name="Z_E8FD6DA8_6495_4EC0_BC8F_80E2C7D7433D_.wvu.Rows" localSheetId="1" hidden="1">'Table of Contents'!$45:$46,'Table of Contents'!$76:$76</definedName>
    <definedName name="Z_ECDBEF0D_DB64_453C_97CB_4DEE0EAC14AC_.wvu.PrintArea" localSheetId="43" hidden="1">'42'!$A$1:$A$27</definedName>
    <definedName name="Z_ECDBEF0D_DB64_453C_97CB_4DEE0EAC14AC_.wvu.PrintArea" localSheetId="1" hidden="1">'Table of Contents'!$A$1:$G$43</definedName>
    <definedName name="Z_ECDBEF0D_DB64_453C_97CB_4DEE0EAC14AC_.wvu.Rows" localSheetId="0" hidden="1">'Cover Page'!#REF!</definedName>
    <definedName name="Z_ECDBEF0D_DB64_453C_97CB_4DEE0EAC14AC_.wvu.Rows" localSheetId="1" hidden="1">'Table of Contents'!$45:$46,'Table of Contents'!$76:$76</definedName>
    <definedName name="Z_FC1782CF_44B7_4232_A94E_6722D5A58B64_.wvu.PrintArea" localSheetId="43" hidden="1">'42'!$A$1:$A$27</definedName>
    <definedName name="Z_FC1782CF_44B7_4232_A94E_6722D5A58B64_.wvu.PrintArea" localSheetId="1" hidden="1">'Table of Contents'!$A$1:$G$43</definedName>
    <definedName name="Z_FC1782CF_44B7_4232_A94E_6722D5A58B64_.wvu.Rows" localSheetId="0" hidden="1">'Cover Page'!#REF!</definedName>
    <definedName name="Z_FC1782CF_44B7_4232_A94E_6722D5A58B64_.wvu.Rows" localSheetId="1" hidden="1">'Table of Contents'!$45:$46,'Table of Contents'!$76:$76</definedName>
  </definedNames>
  <calcPr calcId="191029"/>
  <customWorkbookViews>
    <customWorkbookView name="Cong, Emily - Personal View" guid="{37FF72F6-90B1-42B8-8DBF-DD3FAC5BA85D}" mergeInterval="0" personalView="1" maximized="1" xWindow="-8" yWindow="-8" windowWidth="1936" windowHeight="1176" tabRatio="886" activeSheetId="13"/>
    <customWorkbookView name="Kaminski, George - Personal View" guid="{2C9B2C1A-81A6-48A3-8FB1-DCFE0A20C29C}" mergeInterval="0" personalView="1" maximized="1" xWindow="-8" yWindow="-8" windowWidth="1382" windowHeight="744" tabRatio="813" activeSheetId="45"/>
    <customWorkbookView name="Marifosque, Carmelli - Personal View" guid="{890510C0-555E-4CA3-90D8-F97D8CDBC7E8}" mergeInterval="0" personalView="1" maximized="1" xWindow="1358" yWindow="-8" windowWidth="1936" windowHeight="1096" tabRatio="813" activeSheetId="12"/>
    <customWorkbookView name="O'Prey, Nicole - Personal View" guid="{D0B20ABF-5FBA-4802-BB92-8148C3F1B1AD}" mergeInterval="0" personalView="1" maximized="1" xWindow="-8" yWindow="-8" windowWidth="1382" windowHeight="744" tabRatio="813" activeSheetId="15"/>
    <customWorkbookView name="Ganzman, Laura - Personal View" guid="{0B7FDDCE-76D6-4341-B795-862A34477CB3}" mergeInterval="0" personalView="1" maximized="1" xWindow="-8" yWindow="-8" windowWidth="1936" windowHeight="1056" tabRatio="813" activeSheetId="27"/>
    <customWorkbookView name="Rogowski, Kelly - Personal View" guid="{77D3E7D1-C189-4FFB-8084-AE3691A2CCAC}" mergeInterval="0" personalView="1" maximized="1" xWindow="-8" yWindow="-8" windowWidth="1936" windowHeight="1056" tabRatio="813" activeSheetId="18" showComments="commIndAndComment"/>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8" i="49" l="1"/>
  <c r="H38" i="49"/>
  <c r="K38" i="49"/>
  <c r="N38" i="49"/>
  <c r="Q38" i="49"/>
  <c r="Q33" i="49"/>
  <c r="N33" i="49"/>
  <c r="K33" i="49"/>
  <c r="H33" i="49"/>
  <c r="E33" i="49"/>
  <c r="Q17" i="49"/>
  <c r="Q24" i="49" s="1"/>
  <c r="N17" i="49"/>
  <c r="N24" i="49" s="1"/>
  <c r="K17" i="49"/>
  <c r="K24" i="49" s="1"/>
  <c r="H17" i="49"/>
  <c r="H24" i="49" s="1"/>
  <c r="E17" i="49"/>
  <c r="E24" i="49" s="1"/>
  <c r="Q46" i="49"/>
  <c r="N46" i="49"/>
  <c r="K46" i="49"/>
  <c r="H46" i="49"/>
  <c r="E46" i="49"/>
  <c r="Q40" i="48"/>
  <c r="N40" i="48"/>
  <c r="K40" i="48"/>
  <c r="H40" i="48"/>
  <c r="E40" i="48"/>
  <c r="Q38" i="48"/>
  <c r="N38" i="48"/>
  <c r="K38" i="48"/>
  <c r="H38" i="48"/>
  <c r="E38" i="48"/>
  <c r="Q20" i="48"/>
  <c r="N20" i="48"/>
  <c r="K20" i="48"/>
  <c r="H20" i="48"/>
  <c r="E20" i="48"/>
  <c r="Q18" i="48"/>
  <c r="N18" i="48"/>
  <c r="K18" i="48"/>
  <c r="H18" i="48"/>
  <c r="E18" i="48"/>
  <c r="Q39" i="47"/>
  <c r="N39" i="47"/>
  <c r="K39" i="47"/>
  <c r="H39" i="47"/>
  <c r="E39" i="47"/>
  <c r="Q22" i="47"/>
  <c r="N22" i="47"/>
  <c r="K22" i="47"/>
  <c r="H22" i="47"/>
  <c r="E22" i="47"/>
  <c r="C19" i="3" l="1"/>
  <c r="C18" i="3"/>
  <c r="H45" i="13" l="1"/>
  <c r="E45" i="13"/>
  <c r="AF50" i="31" l="1"/>
  <c r="AC50" i="31"/>
  <c r="H50" i="31"/>
  <c r="A35" i="4" l="1"/>
  <c r="A47" i="4" l="1"/>
  <c r="A50" i="4"/>
  <c r="A56" i="25" l="1"/>
  <c r="A35" i="25"/>
  <c r="A36" i="24" l="1"/>
  <c r="Z45" i="13" l="1"/>
  <c r="W45" i="13"/>
  <c r="T45" i="13"/>
  <c r="Q45" i="13"/>
  <c r="N45" i="13"/>
  <c r="K45" i="13"/>
  <c r="A15" i="26"/>
  <c r="K50" i="31"/>
  <c r="Z50" i="31"/>
  <c r="W50" i="31"/>
  <c r="T50" i="31"/>
  <c r="Q50" i="31"/>
  <c r="N50" i="31"/>
  <c r="A59" i="24"/>
  <c r="A26" i="29"/>
  <c r="W43" i="15"/>
  <c r="T43" i="15"/>
  <c r="T42" i="15"/>
  <c r="T41" i="15"/>
  <c r="W42" i="15"/>
  <c r="W41" i="15"/>
  <c r="Z43" i="15"/>
  <c r="Z42" i="15"/>
  <c r="Z41" i="15"/>
  <c r="Z40" i="15"/>
  <c r="W40" i="15"/>
  <c r="T40" i="15"/>
  <c r="Q43" i="15"/>
  <c r="Q42" i="15"/>
  <c r="Q41" i="15"/>
  <c r="Q40" i="15"/>
  <c r="N43" i="15"/>
  <c r="N42" i="15"/>
  <c r="N41" i="15"/>
  <c r="N40" i="15"/>
  <c r="W6" i="28"/>
  <c r="Z6" i="28" s="1"/>
  <c r="AC6" i="28" s="1"/>
  <c r="C7" i="3"/>
  <c r="C9" i="3" s="1"/>
  <c r="C10" i="3" s="1"/>
  <c r="C11" i="3" s="1"/>
  <c r="B35" i="5"/>
  <c r="B25" i="5"/>
  <c r="B19" i="5"/>
  <c r="B9" i="5"/>
  <c r="A43" i="4"/>
  <c r="A39" i="4"/>
  <c r="C12" i="3" l="1"/>
  <c r="C13" i="3" s="1"/>
  <c r="C14" i="3" s="1"/>
  <c r="C20" i="3" l="1"/>
  <c r="C22" i="3" s="1"/>
  <c r="C23" i="3" s="1"/>
  <c r="C24" i="3" s="1"/>
  <c r="C25" i="3" s="1"/>
  <c r="C26" i="3" s="1"/>
  <c r="C27" i="3" s="1"/>
  <c r="C28" i="3" s="1"/>
  <c r="C29" i="3" s="1"/>
  <c r="C30" i="3" s="1"/>
  <c r="C32" i="3" s="1"/>
  <c r="C35" i="3" s="1"/>
  <c r="C36" i="3" s="1"/>
  <c r="G6" i="3" s="1"/>
  <c r="G7" i="3" s="1"/>
  <c r="G10" i="3" s="1"/>
  <c r="G11" i="3" s="1"/>
  <c r="G14" i="3" s="1"/>
  <c r="G15" i="3" s="1"/>
  <c r="G18" i="3" s="1"/>
  <c r="G21" i="3" s="1"/>
  <c r="G22" i="3" s="1"/>
  <c r="C17" i="3"/>
</calcChain>
</file>

<file path=xl/sharedStrings.xml><?xml version="1.0" encoding="utf-8"?>
<sst xmlns="http://schemas.openxmlformats.org/spreadsheetml/2006/main" count="2687" uniqueCount="727">
  <si>
    <t>June 30, 2018</t>
  </si>
  <si>
    <t>March 31, 2018</t>
  </si>
  <si>
    <t>Assets</t>
  </si>
  <si>
    <t>Liabilities</t>
  </si>
  <si>
    <t>Shareholders' equity</t>
  </si>
  <si>
    <t>Reserves</t>
  </si>
  <si>
    <t>The Allstate Corporation</t>
  </si>
  <si>
    <t>($ in millions, except per share data)</t>
  </si>
  <si>
    <t>Three months ended</t>
  </si>
  <si>
    <t>Twelve months ended</t>
  </si>
  <si>
    <t>Dec. 31, 2018</t>
  </si>
  <si>
    <t>Revenues</t>
  </si>
  <si>
    <t>Net investment income</t>
  </si>
  <si>
    <t xml:space="preserve">Realized capital gains and losses: </t>
  </si>
  <si>
    <t xml:space="preserve">Total other-than-temporary impairment ("OTTI") losses </t>
  </si>
  <si>
    <t>Net OTTI losses recognized in earnings</t>
  </si>
  <si>
    <t>Sales and valuation changes on equity investments and derivatives</t>
  </si>
  <si>
    <t>Total realized capital gains and losses</t>
  </si>
  <si>
    <t>Total revenues</t>
  </si>
  <si>
    <t>Costs and expenses</t>
  </si>
  <si>
    <t>Property and casualty insurance claims and claims expense</t>
  </si>
  <si>
    <t>Life contract benefits</t>
  </si>
  <si>
    <t>Interest credited to contractholder funds</t>
  </si>
  <si>
    <t>Amortization of deferred policy acquisition costs</t>
  </si>
  <si>
    <t>Operating costs and expenses</t>
  </si>
  <si>
    <t>Pension and other postretirement remeasurement gains and losses</t>
  </si>
  <si>
    <t>Restructuring and related charges</t>
  </si>
  <si>
    <t>Interest expense</t>
  </si>
  <si>
    <t>Total costs and expenses</t>
  </si>
  <si>
    <t>Gain on disposition of operations</t>
  </si>
  <si>
    <t>Income tax expense (benefit)</t>
  </si>
  <si>
    <t>Preferred stock dividends</t>
  </si>
  <si>
    <t>Weighted average common shares - Basic</t>
  </si>
  <si>
    <t>Weighted average common shares - Diluted</t>
  </si>
  <si>
    <t>Cash dividends declared per common share</t>
  </si>
  <si>
    <t>Life premiums and contract charges are reported in the Allstate Life, Allstate Benefits and Allstate Annuities results and include life insurance, voluntary accident and health insurance, and annuity products.</t>
  </si>
  <si>
    <t>In accordance with GAAP, the quarter and year-to-date per share amounts are calculated discretely.  Therefore, the sum of each quarter may not equal the year-to-date amount.</t>
  </si>
  <si>
    <t>Contribution to Income</t>
  </si>
  <si>
    <t>Contribution to income</t>
  </si>
  <si>
    <t xml:space="preserve">Realized capital gains and losses, after-tax </t>
  </si>
  <si>
    <t>Gain on disposition of operations, after-tax</t>
  </si>
  <si>
    <t>Tax Legislation expense (benefit)</t>
  </si>
  <si>
    <t>Adjusted net income *</t>
  </si>
  <si>
    <t>Income per common share - Diluted</t>
  </si>
  <si>
    <t xml:space="preserve">Weighted average common shares - Diluted </t>
  </si>
  <si>
    <t>($ in millions)</t>
  </si>
  <si>
    <t xml:space="preserve">Net investment income </t>
  </si>
  <si>
    <t>Allstate Life</t>
  </si>
  <si>
    <t>Premiums and contract charges</t>
  </si>
  <si>
    <t>Allstate Benefits</t>
  </si>
  <si>
    <t>Allstate Annuities</t>
  </si>
  <si>
    <t>Consolidating Segment Results</t>
  </si>
  <si>
    <t>Allstate Protection</t>
  </si>
  <si>
    <t>Property-Liability</t>
  </si>
  <si>
    <t>Service Businesses</t>
  </si>
  <si>
    <t>Corporate and Other</t>
  </si>
  <si>
    <t>Intersegment Eliminations</t>
  </si>
  <si>
    <t>Consolidated</t>
  </si>
  <si>
    <t>Intersegment insurance premiums and service fees</t>
  </si>
  <si>
    <t>Other revenue</t>
  </si>
  <si>
    <t>Claims and claims expense</t>
  </si>
  <si>
    <t>Contract benefits and interest credited to contractholder funds</t>
  </si>
  <si>
    <t>Underwriting income (loss)</t>
  </si>
  <si>
    <t>Realized capital gains and losses</t>
  </si>
  <si>
    <t>Income tax (expense) benefit</t>
  </si>
  <si>
    <t>Net income (loss) applicable to common shareholders</t>
  </si>
  <si>
    <t>Realized capital gains and losses, after-tax</t>
  </si>
  <si>
    <t>Valuation changes on embedded derivatives not hedged, after-tax</t>
  </si>
  <si>
    <t>Reclassification of periodic settlements and accruals on non-hedge derivative instruments, after-tax</t>
  </si>
  <si>
    <t>Adjusted net income (loss) *</t>
  </si>
  <si>
    <t>Adjusted net income is the segment measure used for each business.</t>
  </si>
  <si>
    <t>Condensed Consolidated Statements of Financial Position</t>
  </si>
  <si>
    <t>Investments</t>
  </si>
  <si>
    <t>Reserve for life-contingent contract benefits</t>
  </si>
  <si>
    <t>Contractholder funds</t>
  </si>
  <si>
    <t>Unearned premiums</t>
  </si>
  <si>
    <t>Claim payments outstanding</t>
  </si>
  <si>
    <t>Mortgage loans</t>
  </si>
  <si>
    <t>Deferred income taxes</t>
  </si>
  <si>
    <t>Limited partnership interests</t>
  </si>
  <si>
    <t xml:space="preserve">Other liabilities and accrued expenses </t>
  </si>
  <si>
    <t xml:space="preserve">Other </t>
  </si>
  <si>
    <t>Separate Accounts</t>
  </si>
  <si>
    <t xml:space="preserve">Total investments </t>
  </si>
  <si>
    <t xml:space="preserve">    Total liabilities </t>
  </si>
  <si>
    <t>Equity</t>
  </si>
  <si>
    <t>Cash</t>
  </si>
  <si>
    <t>Additional capital paid-in</t>
  </si>
  <si>
    <t>Premium installment receivables, net</t>
  </si>
  <si>
    <t xml:space="preserve">Retained income </t>
  </si>
  <si>
    <t>Deferred policy acquisition costs</t>
  </si>
  <si>
    <t>Deferred ESOP expense</t>
  </si>
  <si>
    <t>Reinsurance and indemnification recoverables, net</t>
  </si>
  <si>
    <t>Accrued investment income</t>
  </si>
  <si>
    <t>Accumulated other comprehensive income:</t>
  </si>
  <si>
    <t>Property and equipment, net</t>
  </si>
  <si>
    <t>Unrealized net capital gains and losses</t>
  </si>
  <si>
    <t>Goodwill</t>
  </si>
  <si>
    <t>Unrealized foreign currency translation adjustments</t>
  </si>
  <si>
    <t>Other assets</t>
  </si>
  <si>
    <t>Unamortized pension and other postretirement prior service credit</t>
  </si>
  <si>
    <t>Total shareholders' equity</t>
  </si>
  <si>
    <t>Total assets</t>
  </si>
  <si>
    <t xml:space="preserve">Total liabilities and shareholders' equity             </t>
  </si>
  <si>
    <t>Book Value per Common Share</t>
  </si>
  <si>
    <t>Book value per common share</t>
  </si>
  <si>
    <t>Numerator:</t>
  </si>
  <si>
    <t>Denominator:</t>
  </si>
  <si>
    <t xml:space="preserve">Book value per common share </t>
  </si>
  <si>
    <t>Common shareholders' equity</t>
  </si>
  <si>
    <t>Adjusted common shareholders' equity</t>
  </si>
  <si>
    <t>Return on Common Shareholders' Equity</t>
  </si>
  <si>
    <t xml:space="preserve">Return on common shareholders' equity </t>
  </si>
  <si>
    <t>Adjusted Net Income Return on Common Shareholders' Equity</t>
  </si>
  <si>
    <t>Beginning common shareholders' equity</t>
  </si>
  <si>
    <t xml:space="preserve">Less: Unrealized net capital gains and losses </t>
  </si>
  <si>
    <t>Adjusted beginning common shareholders' equity</t>
  </si>
  <si>
    <t>Ending common shareholders' equity</t>
  </si>
  <si>
    <t>Less: Unrealized net capital gains and losses</t>
  </si>
  <si>
    <t>Adjusted ending common shareholders' equity</t>
  </si>
  <si>
    <t>Adjusted net income return on common shareholders' equity *</t>
  </si>
  <si>
    <t>Net income applicable to common shareholders and adjusted net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</si>
  <si>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</si>
  <si>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Debt to Capital</t>
  </si>
  <si>
    <t>Debt</t>
  </si>
  <si>
    <t>Short-term debt</t>
  </si>
  <si>
    <t>Long-term debt</t>
  </si>
  <si>
    <t>Total debt</t>
  </si>
  <si>
    <t>Capital resources</t>
  </si>
  <si>
    <t>Preferred stock and additional capital paid-in</t>
  </si>
  <si>
    <t>Common stock</t>
  </si>
  <si>
    <t xml:space="preserve">Additional capital paid-in </t>
  </si>
  <si>
    <t>Retained income</t>
  </si>
  <si>
    <t xml:space="preserve">Deferred ESOP expense </t>
  </si>
  <si>
    <t>Treasury stock</t>
  </si>
  <si>
    <t>Total capital resources</t>
  </si>
  <si>
    <t xml:space="preserve">Ratio of debt to shareholders' equity </t>
  </si>
  <si>
    <t xml:space="preserve">Ratio of debt to capital resources </t>
  </si>
  <si>
    <t xml:space="preserve">Equity securities  </t>
  </si>
  <si>
    <t>Policies in Force and Other Statistics</t>
  </si>
  <si>
    <t xml:space="preserve">Allstate brand </t>
  </si>
  <si>
    <t>Auto</t>
  </si>
  <si>
    <t>Homeowners</t>
  </si>
  <si>
    <t>Landlord</t>
  </si>
  <si>
    <t>Condominium</t>
  </si>
  <si>
    <t>Other personal lines</t>
  </si>
  <si>
    <t>Commercial lines</t>
  </si>
  <si>
    <t>Total</t>
  </si>
  <si>
    <t>Esurance brand</t>
  </si>
  <si>
    <t xml:space="preserve">Other personal lines </t>
  </si>
  <si>
    <t>Encompass brand</t>
  </si>
  <si>
    <t>Allstate Protection Policies in Force</t>
  </si>
  <si>
    <t>Allstate Roadside Services</t>
  </si>
  <si>
    <t>Allstate Dealer Services</t>
  </si>
  <si>
    <t xml:space="preserve">Total Policies in Force </t>
  </si>
  <si>
    <t>Policy counts are based on items rather than customers.</t>
  </si>
  <si>
    <t>•</t>
  </si>
  <si>
    <t>A multi-car customer would generate multiple item (policy) counts, even if all cars were insured under one policy.</t>
  </si>
  <si>
    <t>Non-proprietary products offered by Ivantage (insurance agency) and Answer Financial (independent insurance agency) are not included.</t>
  </si>
  <si>
    <t>Allstate Roadside Services reflects memberships in force and do not include their wholesale partners as the customer relationship is managed by the wholesale partner.</t>
  </si>
  <si>
    <t>Allstate Dealer Services reflects service contracts and other products sold in conjunction with auto lending and vehicle sales transactions and do not include their third party administrators ("TPAs") as the customer relationship is managed by the TPAs.</t>
  </si>
  <si>
    <t>Allstate Life insurance policies and Allstate Annuities in force reflect the number of contracts in force excluding sold blocks of business that remain on the balance sheet due to the dispositions of the business being effected through reinsurance arrangements.</t>
  </si>
  <si>
    <t>Allstate Benefits reflects certificate counts as opposed to group counts.</t>
  </si>
  <si>
    <t xml:space="preserve">Rounded to the nearest hundred.  </t>
  </si>
  <si>
    <t xml:space="preserve">Total Allstate agencies represents exclusive Allstate agencies and financial representatives in the United States and employee producers in Canada. </t>
  </si>
  <si>
    <t xml:space="preserve">Represents employees of Allstate agencies who are licensed to sell Allstate products.
</t>
  </si>
  <si>
    <t>Premiums Written for Allstate Protection and Service Businesses</t>
  </si>
  <si>
    <t xml:space="preserve"> </t>
  </si>
  <si>
    <t>Total Allstate Protection</t>
  </si>
  <si>
    <t xml:space="preserve">Discontinued Lines and Coverages </t>
  </si>
  <si>
    <t>Total Property-Liability</t>
  </si>
  <si>
    <t>Total premiums written</t>
  </si>
  <si>
    <t xml:space="preserve">Non-Proprietary Premiums  </t>
  </si>
  <si>
    <t>Allstate brand</t>
  </si>
  <si>
    <t xml:space="preserve">Total </t>
  </si>
  <si>
    <t>Discontinued Lines and Coverages</t>
  </si>
  <si>
    <t xml:space="preserve">Operating costs and expenses </t>
  </si>
  <si>
    <t>Income tax expense on operations</t>
  </si>
  <si>
    <t>Tax Legislation expense</t>
  </si>
  <si>
    <t>Catastrophe Losses included in Prior Year Reserve Reestimates</t>
  </si>
  <si>
    <t>Net premiums written</t>
  </si>
  <si>
    <t>Net premiums earned</t>
  </si>
  <si>
    <t>Encompass Brand Profitability Measures and Statistics</t>
  </si>
  <si>
    <t>Auto Profitability Measures by Brand</t>
  </si>
  <si>
    <t>Homeowners Profitability Measures by Brand</t>
  </si>
  <si>
    <t>Return on Equity</t>
  </si>
  <si>
    <t>Equity securities may include investments in exchange traded and mutual funds whose underlying investments are fixed income securities.</t>
  </si>
  <si>
    <t>Fixed income securities</t>
  </si>
  <si>
    <t>Net Investment Income</t>
  </si>
  <si>
    <t>Limited partnership interests ("LP")</t>
  </si>
  <si>
    <t xml:space="preserve">Short-term </t>
  </si>
  <si>
    <t>Investment income, before expense</t>
  </si>
  <si>
    <t>Equity securities</t>
  </si>
  <si>
    <t>Total portfolio</t>
  </si>
  <si>
    <t>Interest-bearing investments</t>
  </si>
  <si>
    <t>Impairment write-downs</t>
  </si>
  <si>
    <t>Sales</t>
  </si>
  <si>
    <t>Valuation of equity investments</t>
  </si>
  <si>
    <t>Valuation and settlements of derivative instruments</t>
  </si>
  <si>
    <t>Net Investment Income, Yields and Realized Capital Gains and Losses (Pre-Tax) by Segment</t>
  </si>
  <si>
    <t>Less:  Investment expense</t>
  </si>
  <si>
    <t>Net investment income, after-tax</t>
  </si>
  <si>
    <t>Realized Capital Gains and Losses (Pre-tax) by transaction type</t>
  </si>
  <si>
    <t>Comprised of limited partnership interests and other alternative investments, including real estate investments classified as other investments.</t>
  </si>
  <si>
    <t>Investment Position</t>
  </si>
  <si>
    <t xml:space="preserve">Interest-bearing investments  </t>
  </si>
  <si>
    <t>Investment income</t>
  </si>
  <si>
    <t>LP and other alternative investments</t>
  </si>
  <si>
    <t>Income for yield calculation</t>
  </si>
  <si>
    <t xml:space="preserve">Market-based pre-tax yield </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</si>
  <si>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</si>
  <si>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</si>
  <si>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</si>
  <si>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</si>
  <si>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When calculating the pre-tax yields, investee level expenses are netted against income for directly held real estate and other consolidated investments.</t>
  </si>
  <si>
    <t>Performance-based strategy seeks to deliver attractive risk-adjusted returns and supplement market risk with idiosyncratic risk primarily through investments in private equity and real estate.</t>
  </si>
  <si>
    <t>Investment Position and Results by Strategy by Segment</t>
  </si>
  <si>
    <t>Realized capital gains and losses (pre-tax) by transaction type</t>
  </si>
  <si>
    <t>Performance-Based Investments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</si>
  <si>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</si>
  <si>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Investor Supplement</t>
  </si>
  <si>
    <t xml:space="preserve">Segment Results </t>
  </si>
  <si>
    <t>Commercial Lines Profitability Measures</t>
  </si>
  <si>
    <t>Definitions of Non-GAAP Measures</t>
  </si>
  <si>
    <t>Esurance Brand Profitability Measures and Statistics</t>
  </si>
  <si>
    <t xml:space="preserve">Allstate Brand Statistics </t>
  </si>
  <si>
    <t xml:space="preserve">Allstate Brand Profitability Measures </t>
  </si>
  <si>
    <t>Impact of Net Rate Changes Approved on Premiums Written</t>
  </si>
  <si>
    <t xml:space="preserve">Results </t>
  </si>
  <si>
    <t xml:space="preserve">Segment Results and Other Statistics </t>
  </si>
  <si>
    <t xml:space="preserve">Policies in Force </t>
  </si>
  <si>
    <t>Consolidated Operations</t>
  </si>
  <si>
    <t>Table of Contents</t>
  </si>
  <si>
    <r>
      <rPr>
        <vertAlign val="superscript"/>
        <sz val="10"/>
        <color rgb="FF000000"/>
        <rFont val="Arial"/>
        <family val="2"/>
      </rPr>
      <t>(5)</t>
    </r>
  </si>
  <si>
    <r>
      <rPr>
        <vertAlign val="superscript"/>
        <sz val="10"/>
        <color rgb="FF000000"/>
        <rFont val="Arial"/>
        <family val="2"/>
      </rPr>
      <t>(1)</t>
    </r>
  </si>
  <si>
    <r>
      <rPr>
        <vertAlign val="superscript"/>
        <sz val="10"/>
        <color rgb="FF000000"/>
        <rFont val="Arial"/>
        <family val="2"/>
      </rPr>
      <t>(2)</t>
    </r>
  </si>
  <si>
    <r>
      <rPr>
        <vertAlign val="superscript"/>
        <sz val="10"/>
        <color rgb="FF000000"/>
        <rFont val="Arial"/>
        <family val="2"/>
      </rPr>
      <t>(3)</t>
    </r>
  </si>
  <si>
    <r>
      <rPr>
        <vertAlign val="superscript"/>
        <sz val="10"/>
        <color rgb="FF000000"/>
        <rFont val="Arial"/>
        <family val="2"/>
      </rPr>
      <t>(4)</t>
    </r>
  </si>
  <si>
    <t>Allstate 
Life</t>
  </si>
  <si>
    <t>%</t>
  </si>
  <si>
    <r>
      <rPr>
        <vertAlign val="superscript"/>
        <sz val="9"/>
        <color rgb="FF000000"/>
        <rFont val="Arial"/>
        <family val="2"/>
      </rPr>
      <t>(1)</t>
    </r>
  </si>
  <si>
    <r>
      <rPr>
        <vertAlign val="superscript"/>
        <sz val="9"/>
        <color rgb="FF000000"/>
        <rFont val="Arial"/>
        <family val="2"/>
      </rPr>
      <t>(2)</t>
    </r>
  </si>
  <si>
    <r>
      <rPr>
        <vertAlign val="superscript"/>
        <sz val="10"/>
        <color rgb="FF000000"/>
        <rFont val="Arial"/>
        <family val="2"/>
      </rPr>
      <t>(7)</t>
    </r>
  </si>
  <si>
    <r>
      <t xml:space="preserve">LP and other alternative investments </t>
    </r>
    <r>
      <rPr>
        <vertAlign val="superscript"/>
        <sz val="9"/>
        <color rgb="FF000000"/>
        <rFont val="Arial"/>
        <family val="2"/>
      </rPr>
      <t>(2)</t>
    </r>
  </si>
  <si>
    <r>
      <t xml:space="preserve">Interest-bearing investments </t>
    </r>
    <r>
      <rPr>
        <vertAlign val="superscript"/>
        <sz val="9"/>
        <color rgb="FF000000"/>
        <rFont val="Arial"/>
        <family val="2"/>
      </rPr>
      <t xml:space="preserve">(1) </t>
    </r>
  </si>
  <si>
    <r>
      <t xml:space="preserve">Equity securities </t>
    </r>
    <r>
      <rPr>
        <vertAlign val="superscript"/>
        <sz val="9"/>
        <color rgb="FF000000"/>
        <rFont val="Arial"/>
        <family val="2"/>
      </rPr>
      <t>(2)</t>
    </r>
  </si>
  <si>
    <r>
      <t>LP and other alternative investments</t>
    </r>
    <r>
      <rPr>
        <vertAlign val="superscript"/>
        <sz val="9"/>
        <color rgb="FF000000"/>
        <rFont val="Arial"/>
        <family val="2"/>
      </rPr>
      <t xml:space="preserve"> (3)</t>
    </r>
  </si>
  <si>
    <r>
      <t xml:space="preserve">Investee level expenses </t>
    </r>
    <r>
      <rPr>
        <vertAlign val="superscript"/>
        <sz val="9"/>
        <color rgb="FF000000"/>
        <rFont val="Arial"/>
        <family val="2"/>
      </rPr>
      <t>(4)</t>
    </r>
  </si>
  <si>
    <t>Discontinued Lines and Coverages Reserves</t>
  </si>
  <si>
    <t>Twelve months ended December 31,</t>
  </si>
  <si>
    <t>(net of reinsurance)</t>
  </si>
  <si>
    <t>Beginning reserves</t>
  </si>
  <si>
    <t>Incurred claims and claims expense</t>
  </si>
  <si>
    <t>Claims and claims expense paid</t>
  </si>
  <si>
    <t>Ending reserves</t>
  </si>
  <si>
    <t>percent of ending reserves</t>
  </si>
  <si>
    <r>
      <t xml:space="preserve">Service Businesses Segment Results </t>
    </r>
    <r>
      <rPr>
        <b/>
        <vertAlign val="superscript"/>
        <sz val="12"/>
        <color rgb="FF026DCE"/>
        <rFont val="Arial"/>
        <family val="2"/>
      </rPr>
      <t>(1)</t>
    </r>
  </si>
  <si>
    <t>Income tax benefit</t>
  </si>
  <si>
    <t>As of or for the three months ended</t>
  </si>
  <si>
    <t>Other costs and expenses</t>
  </si>
  <si>
    <t>New Issued Protection Plans (in thousands)</t>
  </si>
  <si>
    <t>Protection plan terms generally range between one and five years with an average term of three years.</t>
  </si>
  <si>
    <t>Intersegment service fees</t>
  </si>
  <si>
    <t>Adjusted net (loss) income</t>
  </si>
  <si>
    <t>Net loss applicable to common shareholders</t>
  </si>
  <si>
    <t>Adjusted net income</t>
  </si>
  <si>
    <t>Tax Legislation benefit</t>
  </si>
  <si>
    <t>Adjusted net loss</t>
  </si>
  <si>
    <t>Allstate Life Segment Results and Other Statistics</t>
  </si>
  <si>
    <t xml:space="preserve">Premiums </t>
  </si>
  <si>
    <t xml:space="preserve">Contract charges </t>
  </si>
  <si>
    <r>
      <t xml:space="preserve">Other revenue </t>
    </r>
    <r>
      <rPr>
        <vertAlign val="superscript"/>
        <sz val="9"/>
        <color rgb="FF000000"/>
        <rFont val="Arial"/>
        <family val="2"/>
      </rPr>
      <t>(1)</t>
    </r>
  </si>
  <si>
    <t>Contract benefits</t>
  </si>
  <si>
    <t>DAC and DSI amortization relating to realized capital gains and losses, after-tax</t>
  </si>
  <si>
    <t>Net income applicable to common shareholders</t>
  </si>
  <si>
    <t>Premiums and Contract Charges by Product</t>
  </si>
  <si>
    <t>Traditional life insurance premiums</t>
  </si>
  <si>
    <t>Accident and health insurance premiums</t>
  </si>
  <si>
    <t>Interest-sensitive life insurance contract charges</t>
  </si>
  <si>
    <t>Allstate agencies</t>
  </si>
  <si>
    <t>Closed channels</t>
  </si>
  <si>
    <t>Accident and health insurance</t>
  </si>
  <si>
    <t>Policies issued during the period.</t>
  </si>
  <si>
    <t>Reflect the number of contracts in force.</t>
  </si>
  <si>
    <t>Benefit spread</t>
  </si>
  <si>
    <t xml:space="preserve">Contract benefits </t>
  </si>
  <si>
    <t xml:space="preserve">Total benefit spread </t>
  </si>
  <si>
    <t>Investment spread</t>
  </si>
  <si>
    <t>Total investment spread</t>
  </si>
  <si>
    <t>Cost of insurance contract charges</t>
  </si>
  <si>
    <t>Allstate Life Return on Equity</t>
  </si>
  <si>
    <r>
      <t xml:space="preserve">Net income applicable to common shareholders </t>
    </r>
    <r>
      <rPr>
        <vertAlign val="superscript"/>
        <sz val="9"/>
        <color rgb="FF000000"/>
        <rFont val="Arial"/>
        <family val="2"/>
      </rPr>
      <t>(1)(2)</t>
    </r>
  </si>
  <si>
    <r>
      <t xml:space="preserve">Ending equity </t>
    </r>
    <r>
      <rPr>
        <vertAlign val="superscript"/>
        <sz val="9"/>
        <color rgb="FF000000"/>
        <rFont val="Arial"/>
        <family val="2"/>
      </rPr>
      <t>(3)</t>
    </r>
  </si>
  <si>
    <t xml:space="preserve">Return on equity </t>
  </si>
  <si>
    <r>
      <t xml:space="preserve">Adjusted net income </t>
    </r>
    <r>
      <rPr>
        <vertAlign val="superscript"/>
        <sz val="9"/>
        <color rgb="FF000000"/>
        <rFont val="Arial"/>
        <family val="2"/>
      </rPr>
      <t>(1)</t>
    </r>
  </si>
  <si>
    <t>Adjusted beginning equity</t>
  </si>
  <si>
    <t>Adjusted ending equity</t>
  </si>
  <si>
    <r>
      <t xml:space="preserve">Average adjusted equity </t>
    </r>
    <r>
      <rPr>
        <vertAlign val="superscript"/>
        <sz val="9"/>
        <color rgb="FF000000"/>
        <rFont val="Arial"/>
        <family val="2"/>
      </rPr>
      <t>(4)</t>
    </r>
  </si>
  <si>
    <t>Adjusted net income return on adjusted equity *</t>
  </si>
  <si>
    <t>Average equity and average adjusted equity are determined using a two-point average, with the beginning and ending equity and adjusted equity, respectively, for the twelve-month period as data points.</t>
  </si>
  <si>
    <t>Allstate Benefits Segment Results and Other Statistics</t>
  </si>
  <si>
    <t>Benefit ratio is contract benefits divided by premiums and contract charges.</t>
  </si>
  <si>
    <t>Operating expense ratio is operating costs and expenses divided by premiums and contract charges.</t>
  </si>
  <si>
    <t>Life</t>
  </si>
  <si>
    <t>Accident</t>
  </si>
  <si>
    <t>Critical illness</t>
  </si>
  <si>
    <t>Short-term disability</t>
  </si>
  <si>
    <t>Other health</t>
  </si>
  <si>
    <t xml:space="preserve">New annualized premium sales reflects annualized premiums at initial customer enrollment (including new accounts and new employees or policies of existing accounts).  A significant portion of Allstate Benefits business is seasonally written in the fourth quarter during many clients’ annual employee benefits enrollment. </t>
  </si>
  <si>
    <t>Premium amount paid annually for all active policies, which have not been cancelled.</t>
  </si>
  <si>
    <t>Allstate Benefits Return on Equity</t>
  </si>
  <si>
    <r>
      <t xml:space="preserve">Average equity </t>
    </r>
    <r>
      <rPr>
        <vertAlign val="superscript"/>
        <sz val="9"/>
        <color rgb="FF000000"/>
        <rFont val="Arial"/>
        <family val="2"/>
      </rPr>
      <t>(4)</t>
    </r>
  </si>
  <si>
    <t>Allstate Annuities Segment Results and Other Statistics</t>
  </si>
  <si>
    <t>Deferred annuities</t>
  </si>
  <si>
    <t>Allstate Annuities Return on Equity</t>
  </si>
  <si>
    <r>
      <t>Ending equity</t>
    </r>
    <r>
      <rPr>
        <vertAlign val="superscript"/>
        <sz val="9"/>
        <color rgb="FF000000"/>
        <rFont val="Arial"/>
        <family val="2"/>
      </rPr>
      <t xml:space="preserve"> (3)</t>
    </r>
  </si>
  <si>
    <t>Adjusted net income return on adjusted equity by product:</t>
  </si>
  <si>
    <t>Immediate annuities</t>
  </si>
  <si>
    <t>Corporate and Other Segment Results</t>
  </si>
  <si>
    <t xml:space="preserve">Business combination expenses, after-tax </t>
  </si>
  <si>
    <t>Short-term, at fair value</t>
  </si>
  <si>
    <t>Investment position</t>
  </si>
  <si>
    <t>Private equity</t>
  </si>
  <si>
    <t>Real estate</t>
  </si>
  <si>
    <t xml:space="preserve">Private equity </t>
  </si>
  <si>
    <t>Includes a $2 million Tax Legislation expense for the quarter ended December 31, 2018 and a $31 million benefit for the quarter ended September 30, 2018.</t>
  </si>
  <si>
    <t>March 31, 2019</t>
  </si>
  <si>
    <t>Sept. 30, 2018</t>
  </si>
  <si>
    <t>Reserve for property and casualty insurance claims and claims expense</t>
  </si>
  <si>
    <r>
      <t xml:space="preserve">Fixed income securities, at fair value </t>
    </r>
    <r>
      <rPr>
        <vertAlign val="superscript"/>
        <sz val="9"/>
        <rFont val="Arial"/>
        <family val="2"/>
      </rPr>
      <t>(1)</t>
    </r>
  </si>
  <si>
    <t>(2)</t>
  </si>
  <si>
    <r>
      <t xml:space="preserve">Equity securities, at fair value </t>
    </r>
    <r>
      <rPr>
        <vertAlign val="superscript"/>
        <sz val="9"/>
        <rFont val="Arial"/>
        <family val="2"/>
      </rPr>
      <t>(2)</t>
    </r>
  </si>
  <si>
    <t>(3)</t>
  </si>
  <si>
    <t>(1)</t>
  </si>
  <si>
    <t>(4)</t>
  </si>
  <si>
    <t>(5)</t>
  </si>
  <si>
    <t>(6)</t>
  </si>
  <si>
    <r>
      <t xml:space="preserve">Common shareholders' equity </t>
    </r>
    <r>
      <rPr>
        <vertAlign val="superscript"/>
        <sz val="9"/>
        <color rgb="FF000000"/>
        <rFont val="Arial"/>
        <family val="2"/>
      </rPr>
      <t>(1)</t>
    </r>
  </si>
  <si>
    <t>Less: Unrealized net capital gains and losses on 
           fixed income securities</t>
  </si>
  <si>
    <r>
      <t xml:space="preserve">Adjusted net income * </t>
    </r>
    <r>
      <rPr>
        <vertAlign val="superscript"/>
        <sz val="9"/>
        <color rgb="FF000000"/>
        <rFont val="Arial"/>
        <family val="2"/>
      </rPr>
      <t>(1)</t>
    </r>
  </si>
  <si>
    <r>
      <t xml:space="preserve">Allstate brand </t>
    </r>
    <r>
      <rPr>
        <b/>
        <vertAlign val="superscript"/>
        <sz val="9"/>
        <color rgb="FF000000"/>
        <rFont val="Arial"/>
        <family val="2"/>
      </rPr>
      <t>(1)</t>
    </r>
  </si>
  <si>
    <r>
      <t>Service Businesses</t>
    </r>
    <r>
      <rPr>
        <b/>
        <vertAlign val="superscript"/>
        <sz val="9"/>
        <color rgb="FF000000"/>
        <rFont val="Arial"/>
        <family val="2"/>
      </rPr>
      <t xml:space="preserve"> (2)</t>
    </r>
  </si>
  <si>
    <r>
      <t>Ivantage</t>
    </r>
    <r>
      <rPr>
        <vertAlign val="superscript"/>
        <sz val="9"/>
        <color rgb="FF000000"/>
        <rFont val="Arial"/>
        <family val="2"/>
      </rPr>
      <t xml:space="preserve"> (3)</t>
    </r>
  </si>
  <si>
    <r>
      <t xml:space="preserve">Answer Financial </t>
    </r>
    <r>
      <rPr>
        <vertAlign val="superscript"/>
        <sz val="9"/>
        <color rgb="FF000000"/>
        <rFont val="Arial"/>
        <family val="2"/>
      </rPr>
      <t>(4)</t>
    </r>
  </si>
  <si>
    <r>
      <t xml:space="preserve">Other </t>
    </r>
    <r>
      <rPr>
        <b/>
        <vertAlign val="superscript"/>
        <sz val="9"/>
        <color rgb="FF000000"/>
        <rFont val="Arial"/>
        <family val="2"/>
      </rPr>
      <t>(1)</t>
    </r>
  </si>
  <si>
    <r>
      <t xml:space="preserve">Total </t>
    </r>
    <r>
      <rPr>
        <b/>
        <vertAlign val="superscript"/>
        <sz val="9"/>
        <color rgb="FF000000"/>
        <rFont val="Arial"/>
        <family val="2"/>
      </rPr>
      <t>(2)</t>
    </r>
  </si>
  <si>
    <t>Claims and claims expense paid as a percent of ending reserves</t>
  </si>
  <si>
    <t>Beginning equity</t>
  </si>
  <si>
    <r>
      <t xml:space="preserve">Benefit ratio </t>
    </r>
    <r>
      <rPr>
        <b/>
        <vertAlign val="superscript"/>
        <sz val="9"/>
        <color rgb="FF000000"/>
        <rFont val="Arial"/>
        <family val="2"/>
      </rPr>
      <t>(1)</t>
    </r>
  </si>
  <si>
    <r>
      <t xml:space="preserve">Operating expense ratio </t>
    </r>
    <r>
      <rPr>
        <b/>
        <vertAlign val="superscript"/>
        <sz val="9"/>
        <color rgb="FF000000"/>
        <rFont val="Arial"/>
        <family val="2"/>
      </rPr>
      <t>(2)</t>
    </r>
  </si>
  <si>
    <r>
      <t>Proprietary Life Issued Policies</t>
    </r>
    <r>
      <rPr>
        <b/>
        <vertAlign val="superscript"/>
        <sz val="9"/>
        <color rgb="FF000000"/>
        <rFont val="Arial"/>
        <family val="2"/>
      </rPr>
      <t xml:space="preserve"> (2)</t>
    </r>
  </si>
  <si>
    <r>
      <rPr>
        <b/>
        <vertAlign val="superscript"/>
        <sz val="9"/>
        <color rgb="FF000000"/>
        <rFont val="Arial"/>
        <family val="2"/>
      </rPr>
      <t>(1)</t>
    </r>
    <r>
      <rPr>
        <b/>
        <sz val="9"/>
        <color rgb="FF000000"/>
        <rFont val="Arial"/>
        <family val="2"/>
      </rPr>
      <t xml:space="preserve"> Canada premiums included in Allstate brand</t>
    </r>
  </si>
  <si>
    <r>
      <t>Agency Data</t>
    </r>
    <r>
      <rPr>
        <b/>
        <vertAlign val="superscript"/>
        <sz val="9"/>
        <color rgb="FF000000"/>
        <rFont val="Arial"/>
        <family val="2"/>
      </rPr>
      <t xml:space="preserve"> (2)</t>
    </r>
  </si>
  <si>
    <t xml:space="preserve">Adjusted net income </t>
  </si>
  <si>
    <t>Net Investment Income, Yields and Realized Capital Gains (Losses) (Pre-tax)</t>
  </si>
  <si>
    <t>Net Investment Income, Yields and Realized Capital Gains (Losses) (Pre-tax) by Segment</t>
  </si>
  <si>
    <t>For the periods ended September 30, 2018, June 30, 2018 and March 31, 2018, ending equity has been used due to the changes in reportable segments that were effective October 2017.</t>
  </si>
  <si>
    <r>
      <rPr>
        <vertAlign val="superscript"/>
        <sz val="9"/>
        <color rgb="FF000000"/>
        <rFont val="Arial"/>
        <family val="2"/>
      </rPr>
      <t>(3)</t>
    </r>
  </si>
  <si>
    <r>
      <rPr>
        <vertAlign val="superscript"/>
        <sz val="9"/>
        <color rgb="FF000000"/>
        <rFont val="Arial"/>
        <family val="2"/>
      </rPr>
      <t>(4)</t>
    </r>
  </si>
  <si>
    <r>
      <t xml:space="preserve">Other revenue </t>
    </r>
    <r>
      <rPr>
        <vertAlign val="superscript"/>
        <sz val="9"/>
        <rFont val="Arial"/>
        <family val="2"/>
      </rPr>
      <t>(1)</t>
    </r>
  </si>
  <si>
    <t>Calculation uses weighted average shares of 341.9 million, which excludes weighted average diluted shares of 5.2 million due to a net loss reported for the three months ended December 31, 2018.</t>
  </si>
  <si>
    <r>
      <t>Policies in Force statistics (in thousands)</t>
    </r>
    <r>
      <rPr>
        <b/>
        <vertAlign val="superscript"/>
        <sz val="9"/>
        <color rgb="FF000000"/>
        <rFont val="Arial"/>
        <family val="2"/>
      </rPr>
      <t xml:space="preserve"> (1)</t>
    </r>
  </si>
  <si>
    <t>Property-Liability Results</t>
  </si>
  <si>
    <t>Premiums written</t>
  </si>
  <si>
    <t>Premiums earned</t>
  </si>
  <si>
    <t xml:space="preserve">Claims and claims expense </t>
  </si>
  <si>
    <t xml:space="preserve">Restructuring and related charges </t>
  </si>
  <si>
    <t>Underwriting income</t>
  </si>
  <si>
    <t>Catastrophe losses</t>
  </si>
  <si>
    <t xml:space="preserve">Operating ratios </t>
  </si>
  <si>
    <r>
      <t xml:space="preserve">Expense ratio </t>
    </r>
    <r>
      <rPr>
        <vertAlign val="superscript"/>
        <sz val="9"/>
        <color rgb="FF000000"/>
        <rFont val="Arial"/>
        <family val="2"/>
      </rPr>
      <t>(1)</t>
    </r>
  </si>
  <si>
    <t xml:space="preserve">Combined ratio </t>
  </si>
  <si>
    <t>Loss ratio</t>
  </si>
  <si>
    <t>effect of prior year non-catastrophe reserve reestimates</t>
  </si>
  <si>
    <t>Underlying loss ratio *</t>
  </si>
  <si>
    <t>Reconciliation of combined ratio to underlying combined ratio</t>
  </si>
  <si>
    <t>Effect of catastrophe losses</t>
  </si>
  <si>
    <t>Effect of prior year non-catastrophe reserve reestimates</t>
  </si>
  <si>
    <t>Underlying combined ratio *</t>
  </si>
  <si>
    <t xml:space="preserve">Effect of restructuring and related charges on combined ratio  </t>
  </si>
  <si>
    <t>Effect of Discontinued Lines and Coverages on combined ratio</t>
  </si>
  <si>
    <t>Other revenue is deducted from other costs and expenses in the expense ratio calculation.</t>
  </si>
  <si>
    <t xml:space="preserve">Loss ratio </t>
  </si>
  <si>
    <r>
      <rPr>
        <sz val="9"/>
        <color rgb="FF000000"/>
        <rFont val="Arial"/>
        <family val="2"/>
      </rPr>
      <t>Expense ratio</t>
    </r>
    <r>
      <rPr>
        <vertAlign val="superscript"/>
        <sz val="9"/>
        <color rgb="FF000000"/>
        <rFont val="Arial"/>
        <family val="2"/>
      </rPr>
      <t xml:space="preserve"> (1)</t>
    </r>
  </si>
  <si>
    <t>Combined ratio</t>
  </si>
  <si>
    <t xml:space="preserve">Answer Financial </t>
  </si>
  <si>
    <t>Property-Liability Prior Year Reserve Reestimates</t>
  </si>
  <si>
    <r>
      <t xml:space="preserve">Prior Year Reserve Reestimates </t>
    </r>
    <r>
      <rPr>
        <b/>
        <vertAlign val="superscript"/>
        <sz val="9"/>
        <color rgb="FF000000"/>
        <rFont val="Arial"/>
        <family val="2"/>
      </rPr>
      <t>(1)</t>
    </r>
  </si>
  <si>
    <t xml:space="preserve">Auto </t>
  </si>
  <si>
    <t xml:space="preserve">Esurance brand </t>
  </si>
  <si>
    <t xml:space="preserve">Encompass brand </t>
  </si>
  <si>
    <r>
      <t>Effect of Prior Year Reserve Reestimates on Combined Ratio</t>
    </r>
    <r>
      <rPr>
        <b/>
        <vertAlign val="superscript"/>
        <sz val="9"/>
        <color rgb="FF000000"/>
        <rFont val="Arial"/>
        <family val="2"/>
      </rPr>
      <t xml:space="preserve"> (1)(2)</t>
    </r>
  </si>
  <si>
    <t>Allstate Protection by brand</t>
  </si>
  <si>
    <t>Favorable reserve reestimates are shown in parentheses.</t>
  </si>
  <si>
    <t>Property-Liability Catastrophe Losses included in Prior Year Reserve Reestimates</t>
  </si>
  <si>
    <r>
      <t>Allstate Protection</t>
    </r>
    <r>
      <rPr>
        <b/>
        <vertAlign val="superscript"/>
        <sz val="9"/>
        <color rgb="FF000000"/>
        <rFont val="Arial"/>
        <family val="2"/>
      </rPr>
      <t xml:space="preserve"> (1)</t>
    </r>
  </si>
  <si>
    <t>Allstate Protection Impact of Net Rate Changes Approved on Premiums Written</t>
  </si>
  <si>
    <t>Three months ended
December 31, 2018</t>
  </si>
  <si>
    <t>Three months ended
September 30, 2018</t>
  </si>
  <si>
    <t>Number of locations</t>
  </si>
  <si>
    <t>Total brand (%)</t>
  </si>
  <si>
    <t xml:space="preserve">Homeowners </t>
  </si>
  <si>
    <r>
      <rPr>
        <vertAlign val="superscript"/>
        <sz val="10"/>
        <color rgb="FF000000"/>
        <rFont val="Arial"/>
        <family val="2"/>
      </rPr>
      <t>(6)</t>
    </r>
  </si>
  <si>
    <r>
      <rPr>
        <vertAlign val="superscript"/>
        <sz val="10"/>
        <color rgb="FF000000"/>
        <rFont val="Arial"/>
        <family val="2"/>
      </rPr>
      <t>(8)</t>
    </r>
  </si>
  <si>
    <t xml:space="preserve">Represents the impact in the states, the District of Columbia and Canadian provinces where rate changes were approved during the period as a percentage of total brand prior year-end premiums written. </t>
  </si>
  <si>
    <r>
      <rPr>
        <vertAlign val="superscript"/>
        <sz val="10"/>
        <color rgb="FF000000"/>
        <rFont val="Arial"/>
        <family val="2"/>
      </rPr>
      <t>(9)</t>
    </r>
  </si>
  <si>
    <t xml:space="preserve">Represents the impact in the states, the District of Columbia and Canadian provinces where rate changes were approved during the period as a percentage of its respective total prior year-end premiums written in those same locations.  </t>
  </si>
  <si>
    <t>Allstate Brand Profitability Measures</t>
  </si>
  <si>
    <r>
      <t>Other business lines</t>
    </r>
    <r>
      <rPr>
        <vertAlign val="superscript"/>
        <sz val="9"/>
        <color rgb="FF000000"/>
        <rFont val="Arial"/>
        <family val="2"/>
      </rPr>
      <t xml:space="preserve"> (1)</t>
    </r>
  </si>
  <si>
    <t>Incurred losses</t>
  </si>
  <si>
    <t>Expenses</t>
  </si>
  <si>
    <r>
      <t xml:space="preserve">Expense ratio </t>
    </r>
    <r>
      <rPr>
        <vertAlign val="superscript"/>
        <sz val="9"/>
        <color rgb="FF000000"/>
        <rFont val="Arial"/>
        <family val="2"/>
      </rPr>
      <t>(2)</t>
    </r>
  </si>
  <si>
    <t>Less: effect of catastrophe losses</t>
  </si>
  <si>
    <t xml:space="preserve">   effect of prior year non-catastrophe reserve reestimates</t>
  </si>
  <si>
    <t>Effect of prior year reserve reestimates on combined ratio</t>
  </si>
  <si>
    <t>Effect of advertising expenses on combined ratio</t>
  </si>
  <si>
    <r>
      <t>Allstate Brand Statistics</t>
    </r>
    <r>
      <rPr>
        <b/>
        <vertAlign val="superscript"/>
        <sz val="12"/>
        <color rgb="FF0070C0"/>
        <rFont val="Arial"/>
        <family val="2"/>
      </rPr>
      <t xml:space="preserve"> (1)</t>
    </r>
  </si>
  <si>
    <r>
      <t xml:space="preserve">New Issued Applications (in thousands) </t>
    </r>
    <r>
      <rPr>
        <b/>
        <vertAlign val="superscript"/>
        <sz val="9"/>
        <color rgb="FF000000"/>
        <rFont val="Arial"/>
        <family val="2"/>
      </rPr>
      <t>(2)</t>
    </r>
  </si>
  <si>
    <r>
      <t>Average Premium - Gross Written ($)</t>
    </r>
    <r>
      <rPr>
        <b/>
        <vertAlign val="superscript"/>
        <sz val="9"/>
        <color rgb="FF000000"/>
        <rFont val="Arial"/>
        <family val="2"/>
      </rPr>
      <t xml:space="preserve"> (3)</t>
    </r>
  </si>
  <si>
    <r>
      <t>Average Premium - Net Earned ($)</t>
    </r>
    <r>
      <rPr>
        <b/>
        <vertAlign val="superscript"/>
        <sz val="9"/>
        <color rgb="FF000000"/>
        <rFont val="Arial"/>
        <family val="2"/>
      </rPr>
      <t xml:space="preserve"> (4)</t>
    </r>
  </si>
  <si>
    <r>
      <t>Annualized Average Premium ($)</t>
    </r>
    <r>
      <rPr>
        <b/>
        <vertAlign val="superscript"/>
        <sz val="9"/>
        <color rgb="FF000000"/>
        <rFont val="Arial"/>
        <family val="2"/>
      </rPr>
      <t xml:space="preserve"> (5)</t>
    </r>
  </si>
  <si>
    <r>
      <t xml:space="preserve">Average Underlying Loss (Incurred Pure Premium) and Expense * ($) </t>
    </r>
    <r>
      <rPr>
        <b/>
        <vertAlign val="superscript"/>
        <sz val="9"/>
        <color rgb="FF000000"/>
        <rFont val="Arial"/>
        <family val="2"/>
      </rPr>
      <t>(6)</t>
    </r>
  </si>
  <si>
    <r>
      <t>Renewal Ratio (%)</t>
    </r>
    <r>
      <rPr>
        <b/>
        <vertAlign val="superscript"/>
        <sz val="9"/>
        <color rgb="FF000000"/>
        <rFont val="Arial"/>
        <family val="2"/>
      </rPr>
      <t xml:space="preserve"> (7)</t>
    </r>
  </si>
  <si>
    <t>Auto Property Damage (% change year-over-year)</t>
  </si>
  <si>
    <r>
      <t xml:space="preserve">Gross claim frequency </t>
    </r>
    <r>
      <rPr>
        <vertAlign val="superscript"/>
        <sz val="9"/>
        <color rgb="FF000000"/>
        <rFont val="Arial"/>
        <family val="2"/>
      </rPr>
      <t>(8)</t>
    </r>
  </si>
  <si>
    <r>
      <t>Paid claim frequency</t>
    </r>
    <r>
      <rPr>
        <vertAlign val="superscript"/>
        <sz val="9"/>
        <color rgb="FF000000"/>
        <rFont val="Arial"/>
        <family val="2"/>
      </rPr>
      <t xml:space="preserve"> (8)</t>
    </r>
  </si>
  <si>
    <r>
      <t>Paid claim severity</t>
    </r>
    <r>
      <rPr>
        <vertAlign val="superscript"/>
        <sz val="9"/>
        <color rgb="FF000000"/>
        <rFont val="Arial"/>
        <family val="2"/>
      </rPr>
      <t xml:space="preserve"> (9)</t>
    </r>
  </si>
  <si>
    <t>Bodily Injury (% change year-over-year)</t>
  </si>
  <si>
    <t>Homeowners Excluding Catastrophe Losses (% change year-over-year)</t>
  </si>
  <si>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</si>
  <si>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</si>
  <si>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</si>
  <si>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</si>
  <si>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Annualized Average Premium is calculated by annualizing net earned premium reported in the quarter and year-to-date divided by policies in force at quarter end.</t>
  </si>
  <si>
    <t>Average underlying loss (incurred pure premium) and expense is calculated as the underlying combined ratio multiplied by the annualized average premium.</t>
  </si>
  <si>
    <t>Renewal ratio:  Renewal policies issued during the period, based on contract effective dates, divided by the total policies issued 6 months prior for auto or 12 months prior for homeowners.</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</si>
  <si>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</si>
  <si>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</si>
  <si>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 xml:space="preserve">   Total</t>
  </si>
  <si>
    <t xml:space="preserve">Underlying combined ratio * </t>
  </si>
  <si>
    <t xml:space="preserve">Effect of advertising expenses on combined ratio </t>
  </si>
  <si>
    <t>Policies in Force (in thousands)</t>
  </si>
  <si>
    <t>New Issued Applications (in thousands)</t>
  </si>
  <si>
    <t>Average Premium - Gross Written ($)</t>
  </si>
  <si>
    <t>Auto (6-month policy)</t>
  </si>
  <si>
    <t>Homeowners (12-month policy)</t>
  </si>
  <si>
    <t xml:space="preserve">Renewal Ratio (%) </t>
  </si>
  <si>
    <t>Allstate brand auto</t>
  </si>
  <si>
    <t>Esurance brand auto</t>
  </si>
  <si>
    <t>Underwriting (loss) income</t>
  </si>
  <si>
    <t xml:space="preserve">          effect of prior year non-catastrophe reserve reestimates</t>
  </si>
  <si>
    <t>Encompass brand auto</t>
  </si>
  <si>
    <t>Allstate brand homeowners</t>
  </si>
  <si>
    <t>Esurance brand homeowners</t>
  </si>
  <si>
    <t>Encompass brand homeowners</t>
  </si>
  <si>
    <r>
      <t>Other Personal Lines Profitability Measures by Brand</t>
    </r>
    <r>
      <rPr>
        <b/>
        <vertAlign val="superscript"/>
        <sz val="10"/>
        <color rgb="FF0070C0"/>
        <rFont val="Arial"/>
        <family val="2"/>
      </rPr>
      <t xml:space="preserve"> (1)</t>
    </r>
  </si>
  <si>
    <t>Allstate brand other personal lines</t>
  </si>
  <si>
    <r>
      <t>Expense ratio</t>
    </r>
    <r>
      <rPr>
        <vertAlign val="superscript"/>
        <sz val="9"/>
        <color rgb="FF000000"/>
        <rFont val="Arial"/>
        <family val="2"/>
      </rPr>
      <t xml:space="preserve"> (2)</t>
    </r>
  </si>
  <si>
    <t>Esurance brand other personal lines</t>
  </si>
  <si>
    <t>Encompass brand other personal lines</t>
  </si>
  <si>
    <t>Effect of catastrophe losses included in prior year reserve reestimates on combined ratio</t>
  </si>
  <si>
    <r>
      <t>Property and casualty insurance premiums</t>
    </r>
    <r>
      <rPr>
        <vertAlign val="superscript"/>
        <sz val="9"/>
        <color rgb="FF000000"/>
        <rFont val="Arial"/>
        <family val="2"/>
      </rPr>
      <t xml:space="preserve"> (1)</t>
    </r>
  </si>
  <si>
    <r>
      <t xml:space="preserve">Life premiums and contract charges </t>
    </r>
    <r>
      <rPr>
        <vertAlign val="superscript"/>
        <sz val="9"/>
        <color rgb="FF000000"/>
        <rFont val="Arial"/>
        <family val="2"/>
      </rPr>
      <t>(2)</t>
    </r>
  </si>
  <si>
    <r>
      <t xml:space="preserve">Other revenue </t>
    </r>
    <r>
      <rPr>
        <vertAlign val="superscript"/>
        <sz val="9"/>
        <color rgb="FF000000"/>
        <rFont val="Arial"/>
        <family val="2"/>
      </rPr>
      <t>(3)</t>
    </r>
  </si>
  <si>
    <t xml:space="preserve">Less: effect of catastrophe losses </t>
  </si>
  <si>
    <r>
      <t xml:space="preserve">Other business lines </t>
    </r>
    <r>
      <rPr>
        <vertAlign val="superscript"/>
        <sz val="9"/>
        <rFont val="Arial"/>
        <family val="2"/>
      </rPr>
      <t>(1)</t>
    </r>
  </si>
  <si>
    <t>Location 
specific (%)</t>
  </si>
  <si>
    <t>Auto (12-month policy)</t>
  </si>
  <si>
    <t>Includes gross dealer concessions received in connection with Allstate exclusive agencies and exclusive financial specialist's sales of non-proprietary products, including mutual funds, fixed and variable annuities, disability insurance and long-term care insurance.</t>
  </si>
  <si>
    <t>Asbestos</t>
  </si>
  <si>
    <t>Environmental</t>
  </si>
  <si>
    <t>DAC and DSI amortization relating to realized capital gains and losses and valuation changes on embedded derivatives not hedged, after-tax</t>
  </si>
  <si>
    <t>Other revenue relates to the acquisition of PlumChoice and iCracked Inc.</t>
  </si>
  <si>
    <t>Performance-based net investment income, a component of net investment income</t>
  </si>
  <si>
    <t>Includes a $54 million Tax Legislation benefit for the periods ended September 30, 2018, June 30, 2018 and March 31, 2018.</t>
  </si>
  <si>
    <t>Condensed Consolidated Statements of Operations</t>
  </si>
  <si>
    <t>(7)</t>
  </si>
  <si>
    <t>Investment Position and Results by Strategy and Segment</t>
  </si>
  <si>
    <t xml:space="preserve">Other personal lines include renters, condominium, landlord and other personal lines products in Allstate Protection.  </t>
  </si>
  <si>
    <t>Other includes other mass torts, workers' compensation, commercial and other.</t>
  </si>
  <si>
    <t>Pension and other postretirement remeasurement gains and losses, after-tax</t>
  </si>
  <si>
    <r>
      <t>Auto</t>
    </r>
    <r>
      <rPr>
        <vertAlign val="superscript"/>
        <sz val="9"/>
        <color rgb="FF000000"/>
        <rFont val="Arial"/>
        <family val="2"/>
      </rPr>
      <t xml:space="preserve"> (2)(3)</t>
    </r>
  </si>
  <si>
    <r>
      <t xml:space="preserve">Homeowners </t>
    </r>
    <r>
      <rPr>
        <vertAlign val="superscript"/>
        <sz val="9"/>
        <color rgb="FF000000"/>
        <rFont val="Arial"/>
        <family val="2"/>
      </rPr>
      <t>(4)</t>
    </r>
  </si>
  <si>
    <r>
      <t>Number of locations</t>
    </r>
    <r>
      <rPr>
        <vertAlign val="superscript"/>
        <sz val="9"/>
        <color rgb="FF000000"/>
        <rFont val="Arial"/>
        <family val="2"/>
      </rPr>
      <t xml:space="preserve"> (5)</t>
    </r>
  </si>
  <si>
    <r>
      <t xml:space="preserve">Total brand (%) </t>
    </r>
    <r>
      <rPr>
        <vertAlign val="superscript"/>
        <sz val="9"/>
        <color rgb="FF000000"/>
        <rFont val="Arial"/>
        <family val="2"/>
      </rPr>
      <t>(6)</t>
    </r>
  </si>
  <si>
    <r>
      <t xml:space="preserve">Location 
specific (%) </t>
    </r>
    <r>
      <rPr>
        <vertAlign val="superscript"/>
        <sz val="9"/>
        <color rgb="FF000000"/>
        <rFont val="Arial"/>
        <family val="2"/>
      </rPr>
      <t>(7)</t>
    </r>
  </si>
  <si>
    <t>Income tax benefit on operations</t>
  </si>
  <si>
    <r>
      <t xml:space="preserve">Total Allstate agencies </t>
    </r>
    <r>
      <rPr>
        <vertAlign val="superscript"/>
        <sz val="9"/>
        <color rgb="FF000000"/>
        <rFont val="Arial"/>
        <family val="2"/>
      </rPr>
      <t>(3)</t>
    </r>
  </si>
  <si>
    <r>
      <t>Licensed sales professionals</t>
    </r>
    <r>
      <rPr>
        <vertAlign val="superscript"/>
        <sz val="9"/>
        <color rgb="FF000000"/>
        <rFont val="Arial"/>
        <family val="2"/>
      </rPr>
      <t xml:space="preserve"> (4)</t>
    </r>
  </si>
  <si>
    <t>Beginning March 31, 2019, includes separate agency counts for agencies operating out of multiple locations, which increased the total agencies by approximately 200.</t>
  </si>
  <si>
    <t>Total accumulated other comprehensive income</t>
  </si>
  <si>
    <t xml:space="preserve">Common shares outstanding and dilutive potential 
common shares outstanding </t>
  </si>
  <si>
    <t>Book value per common share, excluding the impact of unrealized net capital gains and losses on fixed income securities *</t>
  </si>
  <si>
    <t>June 30, 2019</t>
  </si>
  <si>
    <t xml:space="preserve">Three months ended
March 31, 2019 </t>
  </si>
  <si>
    <r>
      <t>Number of locations</t>
    </r>
    <r>
      <rPr>
        <vertAlign val="superscript"/>
        <sz val="9"/>
        <color rgb="FF000000"/>
        <rFont val="Arial"/>
        <family val="2"/>
      </rPr>
      <t xml:space="preserve"> </t>
    </r>
  </si>
  <si>
    <r>
      <t xml:space="preserve">New Annualized Premium Sales by Product </t>
    </r>
    <r>
      <rPr>
        <b/>
        <vertAlign val="superscript"/>
        <sz val="9"/>
        <color rgb="FF000000"/>
        <rFont val="Arial"/>
        <family val="2"/>
      </rPr>
      <t>(3)</t>
    </r>
  </si>
  <si>
    <r>
      <t xml:space="preserve">Annualized Premium In Force </t>
    </r>
    <r>
      <rPr>
        <b/>
        <vertAlign val="superscript"/>
        <sz val="9"/>
        <color rgb="FF000000"/>
        <rFont val="Arial"/>
        <family val="2"/>
      </rPr>
      <t>(4)</t>
    </r>
  </si>
  <si>
    <r>
      <t>Contract benefits excluding the implied interest on immediate annuities with life contingencies</t>
    </r>
    <r>
      <rPr>
        <vertAlign val="superscript"/>
        <sz val="9"/>
        <color rgb="FF000000"/>
        <rFont val="Arial"/>
        <family val="2"/>
      </rPr>
      <t xml:space="preserve"> </t>
    </r>
  </si>
  <si>
    <t xml:space="preserve">Implied interest on immediate annuities with life contingencies </t>
  </si>
  <si>
    <t xml:space="preserve">Cost of insurance contract charges </t>
  </si>
  <si>
    <t>3,4</t>
  </si>
  <si>
    <r>
      <t xml:space="preserve">Underwriting income </t>
    </r>
    <r>
      <rPr>
        <vertAlign val="superscript"/>
        <sz val="9"/>
        <rFont val="Arial"/>
        <family val="2"/>
      </rPr>
      <t>(1)</t>
    </r>
  </si>
  <si>
    <t>Sept. 30, 
2018</t>
  </si>
  <si>
    <t>June 30, 
2018</t>
  </si>
  <si>
    <r>
      <t xml:space="preserve">Net investment income </t>
    </r>
    <r>
      <rPr>
        <vertAlign val="superscript"/>
        <sz val="9"/>
        <rFont val="Arial"/>
        <family val="2"/>
      </rPr>
      <t>(1)</t>
    </r>
  </si>
  <si>
    <t>Discontinued 
Lines</t>
  </si>
  <si>
    <t>Service 
Businesses</t>
  </si>
  <si>
    <t>Book value per common share, excluding the impact of unrealized net capital gains and losses on fixed income securities</t>
  </si>
  <si>
    <t>Corporate 
and Other</t>
  </si>
  <si>
    <r>
      <t>Allstate independent agencies</t>
    </r>
    <r>
      <rPr>
        <vertAlign val="superscript"/>
        <sz val="9"/>
        <color rgb="FF000000"/>
        <rFont val="Arial"/>
        <family val="2"/>
      </rPr>
      <t xml:space="preserve"> (5)</t>
    </r>
  </si>
  <si>
    <r>
      <rPr>
        <b/>
        <sz val="9"/>
        <color rgb="FF000000"/>
        <rFont val="Arial"/>
        <family val="2"/>
      </rPr>
      <t>Arity</t>
    </r>
    <r>
      <rPr>
        <sz val="9"/>
        <color rgb="FF000000"/>
        <rFont val="Arial"/>
        <family val="2"/>
      </rPr>
      <t xml:space="preserve"> </t>
    </r>
  </si>
  <si>
    <r>
      <t xml:space="preserve">Corporate and Other </t>
    </r>
    <r>
      <rPr>
        <sz val="11"/>
        <rFont val="Arial"/>
        <family val="2"/>
      </rPr>
      <t/>
    </r>
  </si>
  <si>
    <t xml:space="preserve">Prior Year Reserve Reestimates </t>
  </si>
  <si>
    <t>Total underwriting income for Allstate Protection</t>
  </si>
  <si>
    <r>
      <rPr>
        <b/>
        <vertAlign val="superscript"/>
        <sz val="9"/>
        <rFont val="Arial"/>
        <family val="2"/>
      </rPr>
      <t>(1)</t>
    </r>
    <r>
      <rPr>
        <b/>
        <sz val="9"/>
        <rFont val="Arial"/>
        <family val="2"/>
      </rPr>
      <t xml:space="preserve"> Underwriting Income (Loss) </t>
    </r>
  </si>
  <si>
    <t>Total underwriting income for Property-Liability</t>
  </si>
  <si>
    <t>Adjusted Net Income Return on Adjusted Equity</t>
  </si>
  <si>
    <r>
      <t xml:space="preserve">Earnings per common share </t>
    </r>
    <r>
      <rPr>
        <vertAlign val="superscript"/>
        <sz val="9"/>
        <color rgb="FF000000"/>
        <rFont val="Arial"/>
        <family val="2"/>
      </rPr>
      <t>(4)</t>
    </r>
  </si>
  <si>
    <t>Periodic settlements and accruals on non-hedge derivative instruments</t>
  </si>
  <si>
    <t>Amortization of purchased intangibles</t>
  </si>
  <si>
    <t>Impairment of purchased intangibles</t>
  </si>
  <si>
    <t>Business combination expenses and the amortization of purchased intangibles, after-tax</t>
  </si>
  <si>
    <t>Effect of amortization of purchased intangibles</t>
  </si>
  <si>
    <t xml:space="preserve">Effect of amortization of purchased intangibles  </t>
  </si>
  <si>
    <t>Amortization of purchased intangibles, after-tax</t>
  </si>
  <si>
    <t>Impairment of purchased intangibles, after-tax</t>
  </si>
  <si>
    <t xml:space="preserve">Effect of catastrophe losses </t>
  </si>
  <si>
    <t>Ending equity</t>
  </si>
  <si>
    <t xml:space="preserve">Condensed Consolidated Statements of Operations </t>
  </si>
  <si>
    <t xml:space="preserve">Calculated using the total premiums earned for Allstate Protection for the respective period.  Discontinued Lines and Coverages does not have premiums earned.                               </t>
  </si>
  <si>
    <r>
      <t xml:space="preserve">Net income applicable to common shareholders </t>
    </r>
    <r>
      <rPr>
        <vertAlign val="superscript"/>
        <sz val="9"/>
        <color rgb="FF000000"/>
        <rFont val="Arial"/>
        <family val="2"/>
      </rPr>
      <t xml:space="preserve">(1)(2) </t>
    </r>
  </si>
  <si>
    <r>
      <t xml:space="preserve">Ending common shareholders' equity </t>
    </r>
    <r>
      <rPr>
        <vertAlign val="superscript"/>
        <sz val="9"/>
        <color rgb="FF000000"/>
        <rFont val="Arial"/>
        <family val="2"/>
      </rPr>
      <t>(3)</t>
    </r>
  </si>
  <si>
    <r>
      <t xml:space="preserve">Average common shareholders' equity </t>
    </r>
    <r>
      <rPr>
        <vertAlign val="superscript"/>
        <sz val="9"/>
        <color rgb="FF000000"/>
        <rFont val="Arial"/>
        <family val="2"/>
      </rPr>
      <t>(4)</t>
    </r>
  </si>
  <si>
    <r>
      <t xml:space="preserve">Average adjusted common shareholders' equity </t>
    </r>
    <r>
      <rPr>
        <vertAlign val="superscript"/>
        <sz val="9"/>
        <color rgb="FF000000"/>
        <rFont val="Arial"/>
        <family val="2"/>
      </rPr>
      <t>(4)</t>
    </r>
  </si>
  <si>
    <r>
      <t>Auto</t>
    </r>
    <r>
      <rPr>
        <vertAlign val="superscript"/>
        <sz val="9"/>
        <color rgb="FF000000"/>
        <rFont val="Arial"/>
        <family val="2"/>
      </rPr>
      <t xml:space="preserve"> </t>
    </r>
  </si>
  <si>
    <t xml:space="preserve">Other business lines </t>
  </si>
  <si>
    <r>
      <t>Total revenue</t>
    </r>
    <r>
      <rPr>
        <vertAlign val="superscript"/>
        <sz val="9"/>
        <rFont val="Arial"/>
        <family val="2"/>
      </rPr>
      <t xml:space="preserve"> (2)</t>
    </r>
  </si>
  <si>
    <r>
      <t xml:space="preserve">Other costs and expenses </t>
    </r>
    <r>
      <rPr>
        <vertAlign val="superscript"/>
        <sz val="9"/>
        <rFont val="Arial"/>
        <family val="2"/>
      </rPr>
      <t>(3)</t>
    </r>
  </si>
  <si>
    <t>DAC and DSI amortization relating to realized capital gains and losses and valuation changes on 
     embedded derivatives not hedged, after-tax</t>
  </si>
  <si>
    <t>Interest credited to contractholder funds excluding valuation changes on embedded derivatives not hedged</t>
  </si>
  <si>
    <t>Total revenue may include net premiums earned, intersegment insurance premiums and service fees, other revenue, net investment income and realized capital gains and losses.</t>
  </si>
  <si>
    <t xml:space="preserve">Includes investments in growing the business and integration into Allstate. </t>
  </si>
  <si>
    <t xml:space="preserve">Other costs and expenses may include amortization of deferred policy acquisition costs, operating costs and expenses, and restructuring and related charges. </t>
  </si>
  <si>
    <r>
      <t xml:space="preserve">Other costs and expenses </t>
    </r>
    <r>
      <rPr>
        <vertAlign val="superscript"/>
        <sz val="9"/>
        <rFont val="Arial"/>
        <family val="2"/>
      </rPr>
      <t>(3)(4)</t>
    </r>
  </si>
  <si>
    <t>10-year average effect of catastrophe losses on combined ratio</t>
  </si>
  <si>
    <t>Life insurance</t>
  </si>
  <si>
    <t>Sept. 30, 2019</t>
  </si>
  <si>
    <t xml:space="preserve">Three months ended
June 30, 2019 </t>
  </si>
  <si>
    <t>Allstate Protection Plans Results</t>
  </si>
  <si>
    <t>Allstate Protection Plans</t>
  </si>
  <si>
    <t>Allstate Identity Protection</t>
  </si>
  <si>
    <t>Allstate Identity Protection (formerly known as InfoArmor) reflects individual customer counts for identity protection products.</t>
  </si>
  <si>
    <t>Allstate Protection Plans (formerly known as SquareTrade) represents active consumer product protection plans.</t>
  </si>
  <si>
    <t>Other Personal Lines Profitability Measures by Brand</t>
  </si>
  <si>
    <t>Allstate brand operates in 50 states, the District of Columbia, and 5 Canadian provinces. Esurance brand operates in 43 states.  Encompass operates in 40 states and the District of Columbia.</t>
  </si>
  <si>
    <t>June 30, 
2019</t>
  </si>
  <si>
    <t>March 31, 
2019</t>
  </si>
  <si>
    <t>March 31, 
2018</t>
  </si>
  <si>
    <t>Consolidated Investments</t>
  </si>
  <si>
    <r>
      <t xml:space="preserve">Equity securities </t>
    </r>
    <r>
      <rPr>
        <vertAlign val="superscript"/>
        <sz val="9"/>
        <color rgb="FF000000"/>
        <rFont val="Arial"/>
        <family val="2"/>
      </rPr>
      <t>(1)</t>
    </r>
  </si>
  <si>
    <r>
      <t xml:space="preserve">Limited partnership interests </t>
    </r>
    <r>
      <rPr>
        <vertAlign val="superscript"/>
        <sz val="9"/>
        <color rgb="FF000000"/>
        <rFont val="Arial"/>
        <family val="2"/>
      </rPr>
      <t xml:space="preserve">(2) </t>
    </r>
  </si>
  <si>
    <t>Ratio of fair value to amortized cost</t>
  </si>
  <si>
    <t>Short-term, at amortized cost</t>
  </si>
  <si>
    <r>
      <t xml:space="preserve">Fixed income securities portfolio duration (in years) </t>
    </r>
    <r>
      <rPr>
        <vertAlign val="superscript"/>
        <sz val="9"/>
        <rFont val="Arial"/>
        <family val="2"/>
      </rPr>
      <t>(3)</t>
    </r>
  </si>
  <si>
    <t xml:space="preserve">Duration measures the price sensitivity of assets and liabilities to changes in interest rates. </t>
  </si>
  <si>
    <t>Net Investment Income, Yields and Realized Capital Gains and Losses (Pre-Tax)</t>
  </si>
  <si>
    <r>
      <t xml:space="preserve">Limited partnership interests ("LP") </t>
    </r>
    <r>
      <rPr>
        <vertAlign val="superscript"/>
        <sz val="9"/>
        <rFont val="Arial"/>
        <family val="2"/>
      </rPr>
      <t>(1)</t>
    </r>
  </si>
  <si>
    <t xml:space="preserve">Realized Capital Gains and Losses (Pre-tax) by Transaction Type </t>
  </si>
  <si>
    <t>Valuation-interest bearing</t>
  </si>
  <si>
    <t>Valuation-equity owned</t>
  </si>
  <si>
    <t xml:space="preserve">Income from equity method of accounting LP is generally recognized on a three-month delay due to the availability of the related financial statements from investees. </t>
  </si>
  <si>
    <t>Comprised of fixed income securities, mortgage loans, short-term investments, and other investments, including bank and agent loans, and derivatives.</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</si>
  <si>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bank loans and agent loans divided by the average fair value balances.</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</si>
  <si>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on fixed income securities are excluded and equity securities investment balances are at cost.</t>
  </si>
  <si>
    <r>
      <t xml:space="preserve">Pre-Tax Yields </t>
    </r>
    <r>
      <rPr>
        <b/>
        <vertAlign val="superscript"/>
        <sz val="9"/>
        <color rgb="FF000000"/>
        <rFont val="Arial"/>
        <family val="2"/>
      </rPr>
      <t>(3)</t>
    </r>
  </si>
  <si>
    <t>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</si>
  <si>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r>
      <t xml:space="preserve">Market-based </t>
    </r>
    <r>
      <rPr>
        <b/>
        <vertAlign val="superscript"/>
        <sz val="9"/>
        <color rgb="FF000000"/>
        <rFont val="Arial"/>
        <family val="2"/>
      </rPr>
      <t>(1)</t>
    </r>
  </si>
  <si>
    <r>
      <t xml:space="preserve">Performance-based </t>
    </r>
    <r>
      <rPr>
        <b/>
        <vertAlign val="superscript"/>
        <sz val="9"/>
        <color rgb="FF000000"/>
        <rFont val="Arial"/>
        <family val="2"/>
      </rPr>
      <t>(5)</t>
    </r>
  </si>
  <si>
    <t>Performance-Based ("PB") Investments</t>
  </si>
  <si>
    <t>Limited partnerships</t>
  </si>
  <si>
    <t>PB - limited partnerships</t>
  </si>
  <si>
    <t>Non-LP</t>
  </si>
  <si>
    <t xml:space="preserve">  PB - non-LP</t>
  </si>
  <si>
    <t xml:space="preserve">  Total PB</t>
  </si>
  <si>
    <t xml:space="preserve">  PB - limited partnerships</t>
  </si>
  <si>
    <t xml:space="preserve">Private equity  </t>
  </si>
  <si>
    <t xml:space="preserve">Pre-Tax Yield </t>
  </si>
  <si>
    <r>
      <t xml:space="preserve">Internal Rate of Return </t>
    </r>
    <r>
      <rPr>
        <b/>
        <vertAlign val="superscript"/>
        <sz val="9"/>
        <color rgb="FF000000"/>
        <rFont val="Arial"/>
        <family val="2"/>
      </rPr>
      <t>(1)</t>
    </r>
  </si>
  <si>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</si>
  <si>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</si>
  <si>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</si>
  <si>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</si>
  <si>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We believe that investors’ understanding of Allstate’s performance is enhanced by our disclosure of the following non-GAAP measures.  Our methods for calculating these measures may differ from those used by other companies and therefore comparability may be limited.</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</si>
  <si>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</si>
  <si>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</si>
  <si>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t>pension and other postretirement remeasurement gains and losses, after-tax,</t>
  </si>
  <si>
    <t>valuation changes on 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</si>
  <si>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</si>
  <si>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business combination expenses and the amortization or impairment of purchased intangibles,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</si>
  <si>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</si>
  <si>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</si>
  <si>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pension and other postretirement remeasurement gains and losses, valuation changes on embedded derivatives not hedged, business combination expenses and the amortization or impairment of purchased intangibles, gain (loss) on disposition of operations and adjustments for other significant non-recurring, infrequent or unusual items.  Realized capital gains and losses, pension and other postretirement remeasurement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</si>
  <si>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t>Definitions of Non-GAAP Measures (continued)</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</si>
  <si>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</si>
  <si>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</si>
  <si>
    <t>Sept. 30, 
2019</t>
  </si>
  <si>
    <t xml:space="preserve">There are no premiums written for Arity or Allstate Identity Protection, which are part of the Service Businesses segment.  Revenues for Arity and Allstate Identity Protection are primarily reported as intersegment service fees and other revenue. </t>
  </si>
  <si>
    <r>
      <t xml:space="preserve">Long-term debt </t>
    </r>
    <r>
      <rPr>
        <vertAlign val="superscript"/>
        <sz val="9"/>
        <rFont val="Arial"/>
        <family val="2"/>
      </rPr>
      <t>(3)</t>
    </r>
  </si>
  <si>
    <r>
      <t xml:space="preserve">Preferred stock and additional capital paid-in </t>
    </r>
    <r>
      <rPr>
        <vertAlign val="superscript"/>
        <sz val="9"/>
        <rFont val="Arial"/>
        <family val="2"/>
      </rPr>
      <t>(4)(5)</t>
    </r>
  </si>
  <si>
    <r>
      <t xml:space="preserve">Common stock </t>
    </r>
    <r>
      <rPr>
        <vertAlign val="superscript"/>
        <sz val="9"/>
        <rFont val="Arial"/>
        <family val="2"/>
      </rPr>
      <t>(6)</t>
    </r>
  </si>
  <si>
    <r>
      <t xml:space="preserve">Treasury stock, at cost </t>
    </r>
    <r>
      <rPr>
        <vertAlign val="superscript"/>
        <sz val="9"/>
        <rFont val="Arial"/>
        <family val="2"/>
      </rPr>
      <t>(7)</t>
    </r>
  </si>
  <si>
    <t>Quarterly pre-tax yield is calculated as annualized quarterly investment income, before investment expense divided by the average of the ending investment balances of the current and prior quarter.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</si>
  <si>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 xml:space="preserve">Income tax (expense) benefit </t>
  </si>
  <si>
    <t>Includes a $16 million Tax Legislation expense for the periods ended June 30, 2019, March 31, 2019 and December 31, 2018, a $322 million benefit for the period ended September 30, 2018, and a $338 million benefit for the periods ended June 30, 2018 and March 31, 2018.</t>
  </si>
  <si>
    <t>Includes a $69 million Tax Legislation benefit for the periods ended June 30, 2019, March 31, 2019 and December 31, 2018, a $251 million benefit for the period ended September 30, 2018, and a $182 million benefit for the periods ended June 30, 2018 and March 31, 2018.</t>
  </si>
  <si>
    <t>Commercial lines PIF for shared economy agreements typically reflect contracts that cover multiple drivers as opposed to individual drivers.</t>
  </si>
  <si>
    <t>Recorded losses related to the shared economy agreements are primarily based on original pricing expectations given limited loss experience.</t>
  </si>
  <si>
    <t>OTTI losses reclassified to (from) other comprehensive income</t>
  </si>
  <si>
    <t>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Fixed income securities investment balances exclude unrealized capital gains and losses.  Equity securities investment balances use cost in the calculation.</t>
  </si>
  <si>
    <t>Fourth Quarter 2019</t>
  </si>
  <si>
    <t>Investor Supplement - Fourth Quarter 2019</t>
  </si>
  <si>
    <t>Dec. 31, 
2019</t>
  </si>
  <si>
    <t>Three months ended December 31, 2019</t>
  </si>
  <si>
    <t>Twelve months ended December 31, 2019</t>
  </si>
  <si>
    <t>As of or for the three months ended December 31, 2019</t>
  </si>
  <si>
    <t>As of or for the three months ended December 31, 2018</t>
  </si>
  <si>
    <t>As of or for the twelve months ended December 31, 2019</t>
  </si>
  <si>
    <t>As of or for the twelve months ended December 31, 2018</t>
  </si>
  <si>
    <t>As of or for the twelve months ended</t>
  </si>
  <si>
    <t>Dec. 31, 2019</t>
  </si>
  <si>
    <t>As of or for the 
twelve months ended</t>
  </si>
  <si>
    <t>Three months ended December 31, 2018</t>
  </si>
  <si>
    <t>Twelve months ended December 31, 2018</t>
  </si>
  <si>
    <t>December 31, 2019 - By Segment</t>
  </si>
  <si>
    <t>Includes a $2 million Tax Legislation benefit for the period ended September 30, 2019, a $29 million benefit for the periods ended June 30, 2019, March 31, 2019 and December 31, 2018, a $540 million benefit for the period ended September 30, 2018, and a $509 million benefit for all other periods presented.</t>
  </si>
  <si>
    <t>Fixed income securities, at amortized cost</t>
  </si>
  <si>
    <t>Fixed income securities, at fair value</t>
  </si>
  <si>
    <r>
      <t xml:space="preserve">Three months ended
December 31, 2019 </t>
    </r>
    <r>
      <rPr>
        <vertAlign val="superscript"/>
        <sz val="9"/>
        <rFont val="Arial"/>
        <family val="2"/>
      </rPr>
      <t>(1)</t>
    </r>
  </si>
  <si>
    <t>Three months ended
September 30, 2019</t>
  </si>
  <si>
    <t>On August 8, 2019, we issued 46,000 shares of 5.100% Fixed Rate Noncumulative Perpetual Preferred Stock, Series H.  On October 15, 2019, we redeemed all 5,400 shares, 29,900 shares and 10,000 shares of our Fixed Rate Noncumulative Perpetual Preferred Stock, Series D, E and F, respectively.  On November 8, 2019, we issued 12,000 shares of 4.750% Fixed Rate Noncumulative Perpetual Preferred Stock, Series I.</t>
  </si>
  <si>
    <t>Cost was $6,568, $6,930, $6,673, $4,767 and $4,489 as of December 31, 2019, September 30, 2019, June 30, 2019, March 31, 2019 and December 31, 2018, respectively.</t>
  </si>
  <si>
    <t>Preferred shares outstanding were 92.5 thousand at December 31, 2019, 125.8 thousand at September 30, 2019 and 79.8 thousand at June 30, 2019, March 31, 2019 and December 31, 2018.</t>
  </si>
  <si>
    <t>Common shares outstanding were 318,791,191; 324,988,765; 329,903,875; 333,056,875 and 331,908,805 as of December 31, 2019, September 30, 2019, June 30, 2019, March 31, 2019 and December 31, 2018, respectively.</t>
  </si>
  <si>
    <t>Treasury shares outstanding were 581 million, 575 million, 570 million, 567 million and 568 million as of December 31, 2019, September 30, 2019, June 30, 2019, March 31, 2019 and December 31, 2018, respectively.</t>
  </si>
  <si>
    <t>Excludes equity related to preferred stock of $2,248 million at December 31, 2019, $3,052 million at September 30, 2019, $1,930 million at June 30, 2019, March 31, 2019 and December 31, 2018 and $2,303 million for all other periods presented.</t>
  </si>
  <si>
    <t>Effect of impairment of purchased intangibles</t>
  </si>
  <si>
    <t xml:space="preserve">Decrease (increase) in unearned premiums </t>
  </si>
  <si>
    <t>N/A</t>
  </si>
  <si>
    <t>Impacts of Allstate brand auto effective rate changes as a percentage of total brand prior year-end premiums written were 0.9%, 0.4%, 0.9%, 0.6%, 0.2% and 0.4% for the three months ended December 31, 2019, September 30, 2019, June 30, 2019, March 31, 2019, December 31, 2018 and September 30, 2018, respectively.  Rate changes are included in the effective calculations in the period the rate change is effective for renewal contracts.</t>
  </si>
  <si>
    <t>Allstate brand auto rate changes were 2.7%, 2.2%, 1.7%, 1.4%, 1.1% and 2.0% for the trailing twelve months ended December 31, 2019, September 30, 2019, June 30, 2019, March 31, 2019, December 31, 2018 and September 30, 2018, respectively.</t>
  </si>
  <si>
    <t>Impacts of Allstate brand homeowners effective rate changes as a percentage of total brand prior year-end premiums written were 0.2%, 0.2%, 0.8%, 2.3%, 0.2% and 0.4% for the three months ended December 31, 2019, September 30, 2019, June 30, 2019, March 31, 2019, December 31, 2018 and September 30, 2018, respectively.</t>
  </si>
  <si>
    <t>Rate changes include changes approved based on our net cost of reinsurance.  These rate changes do not reflect initial rates filed for insurance subsidiaries initially writing business.   Based on historical premiums written in 50 states, the District of Columbia and Canadian provinces, rate changes approved for Allstate brand, Esurance brand and Encompass brand for the three month period ending December 31, 2019 are estimated to total $256 million. Rate changes do not include rating plan enhancements, including the introduction of discounts and surcharges that result in no change in the overall rate level in a location.</t>
  </si>
  <si>
    <r>
      <t xml:space="preserve">Includes 1,102 and 919 engaged Allstate independent agencies (“AIAs”) as of </t>
    </r>
    <r>
      <rPr>
        <sz val="9"/>
        <rFont val="Arial"/>
        <family val="2"/>
      </rPr>
      <t>December 31, 2019</t>
    </r>
    <r>
      <rPr>
        <sz val="9"/>
        <color rgb="FF000000"/>
        <rFont val="Arial"/>
        <family val="2"/>
      </rPr>
      <t xml:space="preserve"> and December 31, 2018, respectively. Engaged AIAs, as currently determined, include those that achieve a minimum number of new policies written.</t>
    </r>
  </si>
  <si>
    <t>Other revenue primarily represents fees collected from policyholders relating to premium installment payments, commissions on sales of non-proprietary products, sales of identity protection services, fee-based services and other revenue transactions.</t>
  </si>
  <si>
    <t>Income tax benefit (expense) on operations</t>
  </si>
  <si>
    <t>Represents non-proprietary premiums under management as of the end of the period related to personal and commercial line products offered by Ivantage when an Allstate product is not available.  Fees for the three months ended December 31, 2019, September 30, 2019, June 30, 2019, March 31, 2019, December 31, 2018, September 30, 2018, June 30, 2018 and March 31, 2018 were $41 million, $45 million, $45 million, $37 million, $39 million, $45 million, $44 million and $37 million, respectively.</t>
  </si>
  <si>
    <t>Represents non-proprietary premiums written for the period.  Commissions earned for the three and twelve months ended December 31, 2019 were $15 million and $70 million, respectively.</t>
  </si>
  <si>
    <t>The 3-year survival ratio for the combined asbestos, environmental and other claims was 11.1, 10.1, 9.2, 9.2 and 10.6 for the twelve months ended 2019, 2018, 2017, 2016 and 2015, respectively, and is calculated by taking the ending reserves divided by net payments made during the year.</t>
  </si>
  <si>
    <t xml:space="preserve">Includes $8 million and $7 million of reduction of reinsurance premiums for the three months ended December 31, 2019 and September 30, 2019, respectively, and $5 million, $15 million and $60 million of reinstatement reinsurance premiums for the three months ended June 30, 2019, March 31, 2019 and December 31, 2018, respectively, related to the 2018 Camp Fire. </t>
  </si>
  <si>
    <t>36,37</t>
  </si>
  <si>
    <t>38,39</t>
  </si>
  <si>
    <t>41,42</t>
  </si>
  <si>
    <t>Includes $12 million and $37 million for Texas Windstorm Insurance Association assessments related to Hurricane Harvey which occurred in third quarter 2017 for the three months ended December 31, 2019 and June 30, 2018, respectively.</t>
  </si>
  <si>
    <r>
      <t xml:space="preserve">Commercial Lines Profitability Measures </t>
    </r>
    <r>
      <rPr>
        <b/>
        <vertAlign val="superscript"/>
        <sz val="12"/>
        <color rgb="FF026DCE"/>
        <rFont val="Arial"/>
        <family val="2"/>
      </rPr>
      <t>(1)</t>
    </r>
  </si>
  <si>
    <r>
      <t xml:space="preserve">Incurred losses </t>
    </r>
    <r>
      <rPr>
        <vertAlign val="superscript"/>
        <sz val="9"/>
        <rFont val="Arial"/>
        <family val="2"/>
      </rPr>
      <t>(2)</t>
    </r>
  </si>
  <si>
    <r>
      <t xml:space="preserve">Expense ratio </t>
    </r>
    <r>
      <rPr>
        <vertAlign val="superscript"/>
        <sz val="9"/>
        <color rgb="FF000000"/>
        <rFont val="Arial"/>
        <family val="2"/>
      </rPr>
      <t>(3)</t>
    </r>
  </si>
  <si>
    <t xml:space="preserve">Includes $8 million and $7 million reduction of reinsurance premiums for the three months ended December 31, 2019 and September 30, 2019, respectively, and $5 million and $15 million of reinstatement reinsurance premiums incurred for the three months ended June 30, 2019 and March 31, 2019, respectively, related to the 2018 Camp Fire.                              </t>
  </si>
  <si>
    <t>Commercial lines are all Allstate brand products and includes our shared economy business.</t>
  </si>
  <si>
    <t>-</t>
  </si>
  <si>
    <r>
      <rPr>
        <b/>
        <sz val="10"/>
        <rFont val="Arial"/>
        <family val="2"/>
      </rPr>
      <t>Combined ratio excluding the effect of catastrophes, prior year reserve reestimates and amortization or impairment of purchased intangibles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or impairment of purchased intangibles on the combined ratio.   We believe that this ratio is useful to investors and it is used by management to reveal the trends in our Property-Liability business that may be obscured by catastrophe losses, prior year reserve reestimates and amortization or impairment of purchased intangibles.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which could increase or decrease current year income.  Amortization or impairment of purchased intangibles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"Allstate Brand Profitability Measures", "Esurance Brand Profitability Measures and Statistics", "Encompass Brand Profitability Measures and Statistics", "Auto Profitability Measures by Brand", "Homeowners Profitability Measures by Brand", "Other Personal Lines Profitability Measures by Brand" and "Commercial Lines Profitability Measures".</t>
    </r>
  </si>
  <si>
    <r>
      <rPr>
        <b/>
        <sz val="10"/>
        <rFont val="Arial"/>
        <family val="2"/>
      </rPr>
      <t>Average underlying loss (incurred pure premium) and expense</t>
    </r>
    <r>
      <rPr>
        <sz val="10"/>
        <rFont val="Arial"/>
        <family val="2"/>
      </rPr>
      <t xml:space="preserve"> is calculated as the underlying combined ratio (a non-GAAP measure) provided on the schedule "Auto Profitability Measures by Brand" and "Homeowners Profitability Measures by Brand" multiplied by average premium calculated using annualized GAAP quarterly earned premium, which is annualized (multiplied by 4), provided on the schedule "Auto Profitability Measures by Brand" and "Homeowners Profitability Measures by Brand", divided by the policies in force provided on the schedule "Policies in Force" (“average premium”).  We believe that this measure is useful to investors and it is used by management for the same reasons noted above for the underlying combined ratio.  The results of these calculations are provided on the schedule "Allstate Brand Statistics".</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</si>
  <si>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previously.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</si>
  <si>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average of equity at the beginning and at the end of the 12-months, after excluding the effect of unrealized net capital gains and losses and goodwill. Return on equity is the most directly comparable GAAP measure.  We use average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</si>
  <si>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t>Renters</t>
  </si>
  <si>
    <t>Property-Liability Catastrophe Losses</t>
  </si>
  <si>
    <t>Catastrophe Losses</t>
  </si>
  <si>
    <r>
      <t xml:space="preserve">Homeowners </t>
    </r>
    <r>
      <rPr>
        <vertAlign val="superscript"/>
        <sz val="9"/>
        <rFont val="Arial"/>
        <family val="2"/>
      </rPr>
      <t>(2)</t>
    </r>
  </si>
  <si>
    <r>
      <t xml:space="preserve">Effect of Catastrophe Losses included in Prior
Year Reserve Reestimates on Combined Ratio </t>
    </r>
    <r>
      <rPr>
        <b/>
        <vertAlign val="superscript"/>
        <sz val="9"/>
        <color rgb="FF000000"/>
        <rFont val="Arial"/>
        <family val="2"/>
      </rPr>
      <t>(1)(3)</t>
    </r>
  </si>
  <si>
    <t>Service Businesses results also include Allstate Protection Plans (formerly known as SquareTrade); results are on the next page.</t>
  </si>
  <si>
    <t>Property and casualty insurance premiums are reported in the Property-Liability and Service Businesses results and include auto, homeowners, other personal lines and commercial lines insurance products, including shared economy, as well as consumer product protection plans, roadside assistance, and finance and insurance products.</t>
  </si>
  <si>
    <t xml:space="preserve">Calculated using the total premiums earned for Allstate Protection for the respective period.  Discontinued Lines and Coverages does not have premiums earned. </t>
  </si>
  <si>
    <t>Calculated using the total premiums earned for Allstate Protection for the respective period. Discontinued Lines and Coverages does not have premiums earned or catastrophe losses.</t>
  </si>
  <si>
    <r>
      <t xml:space="preserve">Homeowners </t>
    </r>
    <r>
      <rPr>
        <vertAlign val="superscript"/>
        <sz val="9"/>
        <rFont val="Arial"/>
        <family val="2"/>
      </rPr>
      <t>(1)</t>
    </r>
  </si>
  <si>
    <r>
      <t xml:space="preserve">Effect of Catastrophe Losses on Combined Ratio </t>
    </r>
    <r>
      <rPr>
        <b/>
        <vertAlign val="superscript"/>
        <sz val="9"/>
        <color rgb="FF000000"/>
        <rFont val="Arial"/>
        <family val="2"/>
      </rPr>
      <t>(2)</t>
    </r>
  </si>
  <si>
    <t>Comprised of fixed income securities, mortgage loans, short-term investments, and other investments, including bank and agent loans and derivatives.</t>
  </si>
  <si>
    <t>As of December 31, 2019, we have commitments to invest additional amounts in limited partnership interests totaling $2.84 billion.</t>
  </si>
  <si>
    <t>Investment Expense</t>
  </si>
  <si>
    <t>Securities lending expense</t>
  </si>
  <si>
    <t>Other expenses</t>
  </si>
  <si>
    <t>Total investment expense</t>
  </si>
  <si>
    <r>
      <t xml:space="preserve">Interest-bearing investments </t>
    </r>
    <r>
      <rPr>
        <vertAlign val="superscript"/>
        <sz val="9"/>
        <color rgb="FF000000"/>
        <rFont val="Arial"/>
        <family val="2"/>
      </rPr>
      <t xml:space="preserve">(2) </t>
    </r>
  </si>
  <si>
    <r>
      <t xml:space="preserve">LP and other alternative investments </t>
    </r>
    <r>
      <rPr>
        <vertAlign val="superscript"/>
        <sz val="9"/>
        <color rgb="FF000000"/>
        <rFont val="Arial"/>
        <family val="2"/>
      </rPr>
      <t>(3)</t>
    </r>
  </si>
  <si>
    <r>
      <t xml:space="preserve">Pre-Tax Yields </t>
    </r>
    <r>
      <rPr>
        <b/>
        <vertAlign val="superscript"/>
        <sz val="9"/>
        <color rgb="FF000000"/>
        <rFont val="Arial"/>
        <family val="2"/>
      </rPr>
      <t>(4)</t>
    </r>
  </si>
  <si>
    <r>
      <t xml:space="preserve">Total Return on Investment Portfolio </t>
    </r>
    <r>
      <rPr>
        <b/>
        <vertAlign val="superscript"/>
        <sz val="9"/>
        <color rgb="FF000000"/>
        <rFont val="Arial"/>
        <family val="2"/>
      </rPr>
      <t>(5)</t>
    </r>
  </si>
  <si>
    <r>
      <t xml:space="preserve">Average Investment Balances (in billions) </t>
    </r>
    <r>
      <rPr>
        <b/>
        <vertAlign val="superscript"/>
        <sz val="9"/>
        <color rgb="FF000000"/>
        <rFont val="Arial"/>
        <family val="2"/>
      </rPr>
      <t>(6)</t>
    </r>
  </si>
  <si>
    <t>On May 16, 2019, we repaid $317 million of 7.450% Senior Notes, Series B, at maturity.  On June 10, 2019, we issued $500 million of 3.850% Senior Notes due 2049.</t>
  </si>
  <si>
    <t>Amortized cost was $56,293, $56,263, $56,008, $56,831 and $57,134 as of December 31, 2019, September 30, 2019, June 30, 2019, March 31, 2019 and December 31, 2018, respectively.</t>
  </si>
  <si>
    <t>Dec. 31, 
2018</t>
  </si>
  <si>
    <t>Encompass independent agencies</t>
  </si>
  <si>
    <r>
      <t xml:space="preserve">Policies in Force (in thousands) </t>
    </r>
    <r>
      <rPr>
        <b/>
        <vertAlign val="superscript"/>
        <sz val="9"/>
        <rFont val="Arial"/>
        <family val="2"/>
      </rPr>
      <t>(3)</t>
    </r>
  </si>
  <si>
    <t>DAC and DSI amortization related to realized capital gains and losses and valuation changes on embedded derivatives not hedged, after-tax</t>
  </si>
  <si>
    <t>Other business lines primarily represent commissions earned and other costs and expenses for Ivantage.</t>
  </si>
  <si>
    <t>Appendices</t>
  </si>
  <si>
    <t xml:space="preserve">Property-Liability Results </t>
  </si>
  <si>
    <t>App A</t>
  </si>
  <si>
    <t>App B</t>
  </si>
  <si>
    <t>App C</t>
  </si>
  <si>
    <t>Historical Results Reflecting Change in Accounting Principle for Pension Plans</t>
  </si>
  <si>
    <r>
      <t>Protection Plans in Force (in thousands)</t>
    </r>
    <r>
      <rPr>
        <b/>
        <vertAlign val="superscript"/>
        <sz val="9"/>
        <color rgb="FF000000"/>
        <rFont val="Arial"/>
        <family val="2"/>
      </rPr>
      <t xml:space="preserve"> (2) </t>
    </r>
  </si>
  <si>
    <t>Historical Results - Contribution to Income</t>
  </si>
  <si>
    <t>Dec. 31, 2017</t>
  </si>
  <si>
    <t>Dec. 31, 2016</t>
  </si>
  <si>
    <t>Dec. 31, 2015</t>
  </si>
  <si>
    <t>Impairment of goodwill and purchased intangibles, after-tax</t>
  </si>
  <si>
    <t>Change in accounting for investments in qualified affordable housing projects, after-tax</t>
  </si>
  <si>
    <t>Historical Results - Return on Common Shareholders' Equity</t>
  </si>
  <si>
    <t>Includes a $29 million benefit for the year ended December 31, 2018 and a $509 million benefit for the year ended December 31, 2017.</t>
  </si>
  <si>
    <t>Excludes equity related to preferred stock of $2,248 million at December 31, 2019, $1,930 million at December 31, 2018 and $1,746 million for all other periods presented.</t>
  </si>
  <si>
    <t>Historical Property-Liability Results</t>
  </si>
  <si>
    <t>Effect of prior year catastrophe reserve reestimates</t>
  </si>
  <si>
    <t xml:space="preserve">Other revenue is deducted from other costs and expenses in the expense ratio calculation. </t>
  </si>
  <si>
    <t>Tax Legislation (benefit)</t>
  </si>
  <si>
    <t>Tax Legislation (expense) benefit</t>
  </si>
  <si>
    <t>We changed our accounting presentation for other revenue for periods beginning in 2016.  2015 was not adjusted to reflect this change.</t>
  </si>
  <si>
    <t xml:space="preserve"> 3 Year</t>
  </si>
  <si>
    <t xml:space="preserve"> 1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</si>
</sst>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quot;-&quot;#0;#0;_(@_)"/>
    <numFmt numFmtId="165" formatCode="mmmm\ d\,\ yyyy"/>
    <numFmt numFmtId="166" formatCode="&quot;$&quot;* #,##0.00_);&quot;$&quot;* \(#,##0.00\);&quot;$&quot;* #,##0.00_);_(@_)"/>
    <numFmt numFmtId="167" formatCode="_(* #,##0.0_);_(* \(#,##0.0\);_(* &quot;-&quot;??_);_(@_)"/>
    <numFmt numFmtId="168" formatCode="_(* #,##0_);_(* \(#,##0\);_(* &quot;-&quot;??_);_(@_)"/>
    <numFmt numFmtId="169" formatCode="_(&quot;$&quot;* #,##0_);_(&quot;$&quot;* \(#,##0\);_(&quot;$&quot;* &quot;-&quot;??_);_(@_)"/>
    <numFmt numFmtId="170" formatCode="_(* #,##0.0_);_(* \(#,##0.0\);_(* &quot;-&quot;?_);_(@_)"/>
    <numFmt numFmtId="171" formatCode="0.0%"/>
    <numFmt numFmtId="172" formatCode="_(* #,##0.0_);_(* \(#,##0.0\);_(* &quot;-&quot;_);_(@_)"/>
    <numFmt numFmtId="173" formatCode="_(* #,##0.00_);_(* \(#,##0.00\);_(* &quot;-&quot;_);_(@_)"/>
    <numFmt numFmtId="174" formatCode="* #,##0.0;* \(#,##0.0\);* #,##0.0;_(@_)"/>
    <numFmt numFmtId="175" formatCode="* #,##0;* \(#,##0\);* #,##0;_(@_)"/>
    <numFmt numFmtId="176" formatCode="* #,##0.0;* \(#,##0.0\);* \-;_(@_)"/>
    <numFmt numFmtId="177" formatCode="_(* #,##0_);_(* \(#,##0\);_(* &quot;-&quot;?_);_(@_)"/>
    <numFmt numFmtId="178" formatCode="_(&quot;$&quot;* #,##0_);_(&quot;$&quot;* \(#,##0\);_(&quot;$&quot;* &quot;-&quot;?_);_(@_)"/>
    <numFmt numFmtId="179" formatCode="&quot;$&quot;* #,##0.00_);&quot;$&quot;* \(#,##0.00\);&quot;$&quot;* \-_);_(@_)"/>
    <numFmt numFmtId="180" formatCode="_(&quot;$&quot;* #,##0.0_);_(&quot;$&quot;* \(#,##0.0\);_(&quot;$&quot;* &quot;-&quot;?_);_(@_)"/>
    <numFmt numFmtId="181" formatCode="0.0"/>
    <numFmt numFmtId="182" formatCode="_(&quot;$&quot;* #,##0.0_);_(&quot;$&quot;* \(#,##0.0\);_(&quot;$&quot;* &quot;-&quot;_);_(@_)"/>
  </numFmts>
  <fonts count="6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b/>
      <sz val="12"/>
      <color rgb="FF026DCE"/>
      <name val="Arial"/>
      <family val="2"/>
    </font>
    <font>
      <b/>
      <sz val="8"/>
      <name val="Arial"/>
      <family val="2"/>
    </font>
    <font>
      <sz val="8"/>
      <name val="Arial"/>
      <family val="2"/>
    </font>
    <font>
      <sz val="10"/>
      <color theme="1"/>
      <name val="Arial"/>
      <family val="2"/>
    </font>
    <font>
      <sz val="9"/>
      <name val="Arial"/>
      <family val="2"/>
    </font>
    <font>
      <sz val="8"/>
      <name val="Arial"/>
      <family val="2"/>
    </font>
    <font>
      <b/>
      <sz val="24"/>
      <name val="Arial"/>
      <family val="2"/>
    </font>
    <font>
      <b/>
      <sz val="24"/>
      <color rgb="FF1666AF"/>
      <name val="Arial"/>
      <family val="2"/>
    </font>
    <font>
      <b/>
      <sz val="14"/>
      <color theme="1"/>
      <name val="Arial"/>
      <family val="2"/>
    </font>
    <font>
      <b/>
      <sz val="26"/>
      <color indexed="10"/>
      <name val="Arial"/>
      <family val="2"/>
    </font>
    <font>
      <b/>
      <sz val="24"/>
      <color indexed="10"/>
      <name val="Arial"/>
      <family val="2"/>
    </font>
    <font>
      <sz val="10"/>
      <name val="Arial"/>
      <family val="2"/>
    </font>
    <font>
      <vertAlign val="superscript"/>
      <sz val="9"/>
      <name val="Arial"/>
      <family val="2"/>
    </font>
    <font>
      <u/>
      <sz val="8.25"/>
      <color theme="10"/>
      <name val="Calibri"/>
      <family val="2"/>
    </font>
    <font>
      <b/>
      <sz val="12"/>
      <color rgb="FF1666AF"/>
      <name val="Arial"/>
      <family val="2"/>
    </font>
    <font>
      <i/>
      <sz val="10"/>
      <color rgb="FF1666AF"/>
      <name val="Arial"/>
      <family val="2"/>
    </font>
    <font>
      <i/>
      <sz val="10"/>
      <name val="Arial"/>
      <family val="2"/>
    </font>
    <font>
      <b/>
      <sz val="10"/>
      <name val="Arial"/>
      <family val="2"/>
    </font>
    <font>
      <sz val="11"/>
      <name val="Arial"/>
      <family val="2"/>
    </font>
    <font>
      <b/>
      <sz val="10"/>
      <color rgb="FFFF0000"/>
      <name val="Arial"/>
      <family val="2"/>
    </font>
    <font>
      <sz val="10"/>
      <color rgb="FFFF0000"/>
      <name val="Arial"/>
      <family val="2"/>
    </font>
    <font>
      <vertAlign val="superscript"/>
      <sz val="10"/>
      <color rgb="FF000000"/>
      <name val="Arial"/>
      <family val="2"/>
    </font>
    <font>
      <vertAlign val="superscript"/>
      <sz val="10"/>
      <name val="Arial"/>
      <family val="2"/>
    </font>
    <font>
      <sz val="9"/>
      <color rgb="FF000000"/>
      <name val="Arial"/>
      <family val="2"/>
    </font>
    <font>
      <vertAlign val="superscript"/>
      <sz val="9"/>
      <color rgb="FF000000"/>
      <name val="Arial"/>
      <family val="2"/>
    </font>
    <font>
      <b/>
      <sz val="9"/>
      <color rgb="FF000000"/>
      <name val="Arial"/>
      <family val="2"/>
    </font>
    <font>
      <b/>
      <vertAlign val="superscript"/>
      <sz val="9"/>
      <color rgb="FF000000"/>
      <name val="Arial"/>
      <family val="2"/>
    </font>
    <font>
      <sz val="11"/>
      <color indexed="8"/>
      <name val="Calibri"/>
      <family val="2"/>
    </font>
    <font>
      <b/>
      <vertAlign val="superscript"/>
      <sz val="12"/>
      <color rgb="FF026DCE"/>
      <name val="Arial"/>
      <family val="2"/>
    </font>
    <font>
      <sz val="12"/>
      <name val="Arial"/>
      <family val="2"/>
    </font>
    <font>
      <sz val="9"/>
      <color theme="1"/>
      <name val="Arial"/>
      <family val="2"/>
    </font>
    <font>
      <b/>
      <vertAlign val="superscript"/>
      <sz val="10"/>
      <color rgb="FF0070C0"/>
      <name val="Arial"/>
      <family val="2"/>
    </font>
    <font>
      <b/>
      <sz val="12"/>
      <color rgb="FF0070C0"/>
      <name val="Arial"/>
      <family val="2"/>
    </font>
    <font>
      <b/>
      <vertAlign val="superscript"/>
      <sz val="12"/>
      <color rgb="FF0070C0"/>
      <name val="Arial"/>
      <family val="2"/>
    </font>
    <font>
      <b/>
      <vertAlign val="superscript"/>
      <sz val="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Arial"/>
      <family val="2"/>
    </font>
    <font>
      <sz val="9"/>
      <name val="Arial"/>
      <family val="2"/>
    </font>
    <font>
      <sz val="10"/>
      <name val="Arial"/>
      <family val="2"/>
    </font>
    <font>
      <sz val="10"/>
      <name val="Calibri Light"/>
      <family val="2"/>
    </font>
    <font>
      <b/>
      <sz val="12"/>
      <name val="Arial"/>
      <family val="2"/>
    </font>
  </fonts>
  <fills count="34">
    <fill>
      <patternFill patternType="none"/>
    </fill>
    <fill>
      <patternFill patternType="gray125"/>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double">
        <color rgb="FF000000"/>
      </bottom>
      <diagonal/>
    </border>
    <border>
      <left/>
      <right/>
      <top style="thin">
        <color rgb="FF1666AF"/>
      </top>
      <bottom style="thin">
        <color rgb="FF1666AF"/>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right/>
      <top/>
      <bottom style="thin">
        <color indexed="64"/>
      </bottom>
      <diagonal/>
    </border>
    <border>
      <left style="thin">
        <color indexed="64"/>
      </left>
      <right/>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style="double">
        <color rgb="FF00000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indexed="64"/>
      </bottom>
      <diagonal/>
    </border>
  </borders>
  <cellStyleXfs count="82">
    <xf numFmtId="0" fontId="0" fillId="0" borderId="0"/>
    <xf numFmtId="43" fontId="12" fillId="0" borderId="0" applyFont="0" applyFill="0" applyBorder="0" applyAlignment="0" applyProtection="0"/>
    <xf numFmtId="44" fontId="12" fillId="0" borderId="0" applyFont="0" applyFill="0" applyBorder="0" applyAlignment="0" applyProtection="0"/>
    <xf numFmtId="0" fontId="9" fillId="0" borderId="0"/>
    <xf numFmtId="0" fontId="26" fillId="0" borderId="0" applyNumberFormat="0" applyFill="0" applyBorder="0" applyAlignment="0" applyProtection="0">
      <alignment vertical="top"/>
      <protection locked="0"/>
    </xf>
    <xf numFmtId="43" fontId="40" fillId="0" borderId="0" applyFont="0" applyFill="0" applyBorder="0" applyAlignment="0" applyProtection="0"/>
    <xf numFmtId="9" fontId="12" fillId="0" borderId="0" applyFont="0" applyFill="0" applyBorder="0" applyAlignment="0" applyProtection="0"/>
    <xf numFmtId="0" fontId="12" fillId="0" borderId="0"/>
    <xf numFmtId="0" fontId="8" fillId="0" borderId="0"/>
    <xf numFmtId="9" fontId="40" fillId="0" borderId="0" applyFont="0" applyFill="0" applyBorder="0" applyAlignment="0" applyProtection="0"/>
    <xf numFmtId="43" fontId="40" fillId="0" borderId="0" applyFont="0" applyFill="0" applyBorder="0" applyAlignment="0" applyProtection="0"/>
    <xf numFmtId="0" fontId="12" fillId="0" borderId="0"/>
    <xf numFmtId="0" fontId="7" fillId="0" borderId="0"/>
    <xf numFmtId="0" fontId="12" fillId="0" borderId="0"/>
    <xf numFmtId="0" fontId="48" fillId="0" borderId="0" applyNumberFormat="0" applyFill="0" applyBorder="0" applyAlignment="0" applyProtection="0"/>
    <xf numFmtId="0" fontId="49" fillId="0" borderId="29" applyNumberFormat="0" applyFill="0" applyAlignment="0" applyProtection="0"/>
    <xf numFmtId="0" fontId="50" fillId="0" borderId="30" applyNumberFormat="0" applyFill="0" applyAlignment="0" applyProtection="0"/>
    <xf numFmtId="0" fontId="51" fillId="0" borderId="31" applyNumberFormat="0" applyFill="0" applyAlignment="0" applyProtection="0"/>
    <xf numFmtId="0" fontId="51" fillId="0" borderId="0" applyNumberFormat="0" applyFill="0" applyBorder="0" applyAlignment="0" applyProtection="0"/>
    <xf numFmtId="0" fontId="52" fillId="3" borderId="0" applyNumberFormat="0" applyBorder="0" applyAlignment="0" applyProtection="0"/>
    <xf numFmtId="0" fontId="53" fillId="4" borderId="0" applyNumberFormat="0" applyBorder="0" applyAlignment="0" applyProtection="0"/>
    <xf numFmtId="0" fontId="54" fillId="5" borderId="0" applyNumberFormat="0" applyBorder="0" applyAlignment="0" applyProtection="0"/>
    <xf numFmtId="0" fontId="55" fillId="6" borderId="32" applyNumberFormat="0" applyAlignment="0" applyProtection="0"/>
    <xf numFmtId="0" fontId="56" fillId="7" borderId="33" applyNumberFormat="0" applyAlignment="0" applyProtection="0"/>
    <xf numFmtId="0" fontId="57" fillId="7" borderId="32" applyNumberFormat="0" applyAlignment="0" applyProtection="0"/>
    <xf numFmtId="0" fontId="58" fillId="0" borderId="34" applyNumberFormat="0" applyFill="0" applyAlignment="0" applyProtection="0"/>
    <xf numFmtId="0" fontId="59" fillId="8" borderId="35" applyNumberForma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37" applyNumberFormat="0" applyFill="0" applyAlignment="0" applyProtection="0"/>
    <xf numFmtId="0" fontId="6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3"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3"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3"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9" borderId="36" applyNumberFormat="0" applyFont="0" applyAlignment="0" applyProtection="0"/>
    <xf numFmtId="0" fontId="5" fillId="0" borderId="0"/>
    <xf numFmtId="0" fontId="5" fillId="9" borderId="36" applyNumberFormat="0" applyFont="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4" fillId="0" borderId="0"/>
    <xf numFmtId="0" fontId="3" fillId="0" borderId="0"/>
    <xf numFmtId="0" fontId="2" fillId="0" borderId="0"/>
    <xf numFmtId="0" fontId="1" fillId="0" borderId="0"/>
    <xf numFmtId="9" fontId="1" fillId="0" borderId="0" applyFont="0" applyFill="0" applyBorder="0" applyAlignment="0" applyProtection="0"/>
    <xf numFmtId="0" fontId="12" fillId="0" borderId="0"/>
  </cellStyleXfs>
  <cellXfs count="1735">
    <xf numFmtId="0" fontId="0" fillId="0" borderId="0" xfId="0" applyAlignment="1">
      <alignment wrapText="1"/>
    </xf>
    <xf numFmtId="0" fontId="11" fillId="0" borderId="10" xfId="0" applyFont="1" applyBorder="1" applyAlignment="1">
      <alignment wrapText="1"/>
    </xf>
    <xf numFmtId="0" fontId="9" fillId="0" borderId="0" xfId="3" applyFill="1" applyProtection="1">
      <protection locked="0"/>
    </xf>
    <xf numFmtId="0" fontId="18" fillId="0" borderId="0" xfId="3" applyFont="1" applyFill="1" applyProtection="1">
      <protection locked="0"/>
    </xf>
    <xf numFmtId="0" fontId="18" fillId="0" borderId="0" xfId="3" applyFont="1" applyFill="1" applyAlignment="1" applyProtection="1">
      <alignment horizontal="justify"/>
      <protection locked="0"/>
    </xf>
    <xf numFmtId="0" fontId="17" fillId="0" borderId="0" xfId="3" applyFont="1" applyFill="1" applyAlignment="1" applyProtection="1">
      <alignment horizontal="justify"/>
      <protection locked="0"/>
    </xf>
    <xf numFmtId="0" fontId="21" fillId="0" borderId="0" xfId="3" applyFont="1" applyFill="1" applyAlignment="1" applyProtection="1">
      <alignment vertical="center"/>
      <protection locked="0"/>
    </xf>
    <xf numFmtId="0" fontId="22" fillId="0" borderId="0" xfId="3" applyFont="1" applyFill="1" applyProtection="1">
      <protection locked="0"/>
    </xf>
    <xf numFmtId="0" fontId="23" fillId="0" borderId="0" xfId="3" applyFont="1" applyFill="1" applyProtection="1">
      <protection locked="0"/>
    </xf>
    <xf numFmtId="0" fontId="24" fillId="0" borderId="0" xfId="3" applyFont="1" applyFill="1" applyProtection="1">
      <protection locked="0"/>
    </xf>
    <xf numFmtId="0" fontId="24" fillId="0" borderId="0" xfId="3" applyFont="1" applyFill="1" applyBorder="1" applyProtection="1">
      <protection locked="0"/>
    </xf>
    <xf numFmtId="0" fontId="24" fillId="0" borderId="0" xfId="3" applyNumberFormat="1" applyFont="1" applyFill="1" applyAlignment="1" applyProtection="1">
      <alignment horizontal="center"/>
      <protection locked="0"/>
    </xf>
    <xf numFmtId="0" fontId="25" fillId="0" borderId="0" xfId="3" quotePrefix="1" applyFont="1" applyFill="1" applyAlignment="1" applyProtection="1">
      <alignment vertical="top"/>
      <protection locked="0"/>
    </xf>
    <xf numFmtId="0" fontId="9" fillId="0" borderId="0" xfId="3"/>
    <xf numFmtId="0" fontId="24" fillId="0" borderId="0" xfId="3" applyFont="1" applyFill="1" applyAlignment="1" applyProtection="1">
      <alignment horizontal="center"/>
      <protection locked="0"/>
    </xf>
    <xf numFmtId="0" fontId="24" fillId="0" borderId="0" xfId="4" quotePrefix="1" applyNumberFormat="1" applyFont="1" applyFill="1" applyAlignment="1" applyProtection="1">
      <alignment horizontal="center"/>
      <protection locked="0"/>
    </xf>
    <xf numFmtId="0" fontId="24" fillId="0" borderId="0" xfId="3" quotePrefix="1" applyNumberFormat="1" applyFont="1" applyFill="1" applyAlignment="1" applyProtection="1">
      <alignment horizontal="center"/>
      <protection locked="0"/>
    </xf>
    <xf numFmtId="0" fontId="24" fillId="0" borderId="0" xfId="3" quotePrefix="1" applyFont="1" applyFill="1" applyAlignment="1" applyProtection="1">
      <alignment horizontal="center"/>
      <protection locked="0"/>
    </xf>
    <xf numFmtId="0" fontId="24" fillId="0" borderId="0" xfId="4" quotePrefix="1" applyFont="1" applyFill="1" applyAlignment="1" applyProtection="1">
      <alignment horizontal="center"/>
    </xf>
    <xf numFmtId="0" fontId="27" fillId="0" borderId="0" xfId="3" applyFont="1" applyFill="1" applyProtection="1">
      <protection locked="0"/>
    </xf>
    <xf numFmtId="0" fontId="28" fillId="0" borderId="0" xfId="3" applyFont="1" applyFill="1" applyAlignment="1" applyProtection="1">
      <alignment horizontal="left" indent="1"/>
      <protection locked="0"/>
    </xf>
    <xf numFmtId="0" fontId="29" fillId="0" borderId="0" xfId="3" applyFont="1" applyFill="1" applyAlignment="1" applyProtection="1">
      <alignment horizontal="left" indent="1"/>
      <protection locked="0"/>
    </xf>
    <xf numFmtId="0" fontId="30" fillId="0" borderId="0" xfId="3" applyFont="1" applyFill="1" applyProtection="1">
      <protection locked="0"/>
    </xf>
    <xf numFmtId="0" fontId="24" fillId="0" borderId="0" xfId="3" applyNumberFormat="1" applyFont="1" applyFill="1" applyBorder="1" applyAlignment="1" applyProtection="1">
      <alignment horizontal="center"/>
      <protection locked="0"/>
    </xf>
    <xf numFmtId="0" fontId="27" fillId="0" borderId="0" xfId="3" applyFont="1" applyFill="1" applyBorder="1" applyProtection="1">
      <protection locked="0"/>
    </xf>
    <xf numFmtId="0" fontId="24" fillId="0" borderId="13" xfId="3" applyFont="1" applyFill="1" applyBorder="1" applyProtection="1">
      <protection locked="0"/>
    </xf>
    <xf numFmtId="0" fontId="24" fillId="0" borderId="13" xfId="3" applyNumberFormat="1" applyFont="1" applyFill="1" applyBorder="1" applyAlignment="1" applyProtection="1">
      <alignment horizontal="center"/>
      <protection locked="0"/>
    </xf>
    <xf numFmtId="0" fontId="27" fillId="0" borderId="13" xfId="3" applyFont="1" applyFill="1" applyBorder="1" applyProtection="1">
      <protection locked="0"/>
    </xf>
    <xf numFmtId="0" fontId="0" fillId="0" borderId="0" xfId="0" quotePrefix="1" applyFill="1" applyAlignment="1">
      <alignment horizontal="center"/>
    </xf>
    <xf numFmtId="0" fontId="35" fillId="0" borderId="0" xfId="0" applyFont="1" applyAlignment="1">
      <alignment wrapText="1"/>
    </xf>
    <xf numFmtId="0" fontId="11" fillId="0" borderId="0" xfId="0" applyFont="1" applyBorder="1" applyAlignment="1">
      <alignment horizontal="center" wrapText="1"/>
    </xf>
    <xf numFmtId="0" fontId="11" fillId="0" borderId="0" xfId="0" applyFont="1" applyBorder="1" applyAlignment="1">
      <alignment wrapText="1"/>
    </xf>
    <xf numFmtId="0" fontId="0" fillId="0" borderId="0" xfId="0" applyBorder="1" applyAlignment="1">
      <alignment wrapText="1"/>
    </xf>
    <xf numFmtId="167" fontId="0" fillId="0" borderId="0" xfId="1" applyNumberFormat="1" applyFont="1" applyAlignment="1">
      <alignment wrapText="1"/>
    </xf>
    <xf numFmtId="168" fontId="0" fillId="0" borderId="0" xfId="1" applyNumberFormat="1" applyFont="1" applyAlignment="1">
      <alignment wrapText="1"/>
    </xf>
    <xf numFmtId="168" fontId="11" fillId="0" borderId="0" xfId="1" applyNumberFormat="1" applyFont="1" applyBorder="1" applyAlignment="1">
      <alignment wrapText="1"/>
    </xf>
    <xf numFmtId="168" fontId="0" fillId="0" borderId="0" xfId="1" applyNumberFormat="1" applyFont="1" applyBorder="1" applyAlignment="1">
      <alignment wrapText="1"/>
    </xf>
    <xf numFmtId="168" fontId="25" fillId="0" borderId="0" xfId="1" applyNumberFormat="1" applyFont="1" applyAlignment="1">
      <alignment wrapText="1"/>
    </xf>
    <xf numFmtId="44" fontId="0" fillId="0" borderId="0" xfId="2" applyFont="1" applyAlignment="1">
      <alignment wrapText="1"/>
    </xf>
    <xf numFmtId="169" fontId="0" fillId="0" borderId="0" xfId="2" applyNumberFormat="1" applyFont="1" applyAlignment="1">
      <alignment wrapText="1"/>
    </xf>
    <xf numFmtId="169" fontId="11" fillId="0" borderId="0" xfId="2" applyNumberFormat="1" applyFont="1" applyBorder="1" applyAlignment="1">
      <alignment wrapText="1"/>
    </xf>
    <xf numFmtId="169" fontId="0" fillId="0" borderId="0" xfId="2" applyNumberFormat="1" applyFont="1" applyBorder="1" applyAlignment="1">
      <alignment wrapText="1"/>
    </xf>
    <xf numFmtId="0" fontId="0" fillId="0" borderId="0" xfId="0" applyNumberFormat="1" applyAlignment="1">
      <alignment wrapText="1"/>
    </xf>
    <xf numFmtId="42" fontId="0" fillId="0" borderId="0" xfId="0" applyNumberFormat="1" applyAlignment="1">
      <alignment wrapText="1"/>
    </xf>
    <xf numFmtId="0" fontId="0" fillId="0" borderId="0" xfId="0" applyAlignment="1">
      <alignment wrapText="1"/>
    </xf>
    <xf numFmtId="0" fontId="11" fillId="0" borderId="6" xfId="0" applyFont="1" applyBorder="1" applyAlignment="1">
      <alignment wrapText="1"/>
    </xf>
    <xf numFmtId="49" fontId="35" fillId="0" borderId="0" xfId="0" applyNumberFormat="1" applyFont="1" applyAlignment="1">
      <alignment wrapText="1"/>
    </xf>
    <xf numFmtId="49" fontId="11" fillId="0" borderId="0" xfId="10" applyNumberFormat="1" applyFont="1" applyFill="1" applyBorder="1" applyProtection="1"/>
    <xf numFmtId="168" fontId="11" fillId="0" borderId="0" xfId="10" applyNumberFormat="1" applyFont="1" applyFill="1" applyBorder="1" applyAlignment="1" applyProtection="1">
      <alignment horizontal="right"/>
    </xf>
    <xf numFmtId="0" fontId="0" fillId="0" borderId="0" xfId="0" applyAlignment="1"/>
    <xf numFmtId="165" fontId="11" fillId="0" borderId="7" xfId="3" applyNumberFormat="1" applyFont="1" applyBorder="1" applyAlignment="1">
      <alignment horizontal="center" wrapText="1"/>
    </xf>
    <xf numFmtId="0" fontId="0" fillId="0" borderId="0" xfId="0" applyFill="1" applyAlignment="1">
      <alignment wrapText="1"/>
    </xf>
    <xf numFmtId="42" fontId="0" fillId="0" borderId="0" xfId="0" applyNumberFormat="1" applyAlignment="1"/>
    <xf numFmtId="41" fontId="11" fillId="0" borderId="0" xfId="1" applyNumberFormat="1" applyFont="1" applyAlignment="1"/>
    <xf numFmtId="41" fontId="11" fillId="0" borderId="7" xfId="1" applyNumberFormat="1" applyFont="1" applyBorder="1" applyAlignment="1"/>
    <xf numFmtId="41" fontId="11" fillId="0" borderId="0" xfId="1" applyNumberFormat="1" applyFont="1" applyBorder="1" applyAlignment="1"/>
    <xf numFmtId="41" fontId="0" fillId="0" borderId="0" xfId="1" applyNumberFormat="1" applyFont="1" applyBorder="1" applyAlignment="1"/>
    <xf numFmtId="168" fontId="0" fillId="0" borderId="0" xfId="1" applyNumberFormat="1" applyFont="1" applyAlignment="1"/>
    <xf numFmtId="42" fontId="11" fillId="0" borderId="0" xfId="2" applyNumberFormat="1" applyFont="1" applyAlignment="1"/>
    <xf numFmtId="42" fontId="0" fillId="0" borderId="0" xfId="2" applyNumberFormat="1" applyFont="1" applyAlignment="1"/>
    <xf numFmtId="168" fontId="11" fillId="0" borderId="0" xfId="1" applyNumberFormat="1" applyFont="1" applyAlignment="1"/>
    <xf numFmtId="42" fontId="11" fillId="0" borderId="0" xfId="2" applyNumberFormat="1" applyFont="1" applyBorder="1" applyAlignment="1"/>
    <xf numFmtId="168" fontId="11" fillId="0" borderId="0" xfId="1" applyNumberFormat="1" applyFont="1" applyBorder="1" applyAlignment="1"/>
    <xf numFmtId="0" fontId="11" fillId="0" borderId="0" xfId="0" applyFont="1" applyBorder="1" applyAlignment="1"/>
    <xf numFmtId="42" fontId="11" fillId="0" borderId="6" xfId="2" applyNumberFormat="1" applyFont="1" applyBorder="1" applyAlignment="1"/>
    <xf numFmtId="0" fontId="11" fillId="0" borderId="10" xfId="0" applyFont="1" applyFill="1" applyBorder="1" applyAlignment="1"/>
    <xf numFmtId="0" fontId="0" fillId="0" borderId="0" xfId="0" applyFill="1" applyAlignment="1"/>
    <xf numFmtId="168" fontId="0" fillId="0" borderId="0" xfId="1" applyNumberFormat="1" applyFont="1" applyBorder="1" applyAlignment="1"/>
    <xf numFmtId="0" fontId="0" fillId="0" borderId="0" xfId="0" applyBorder="1" applyAlignment="1"/>
    <xf numFmtId="165" fontId="11" fillId="0" borderId="7" xfId="0" applyNumberFormat="1" applyFont="1" applyBorder="1" applyAlignment="1">
      <alignment horizontal="center" wrapText="1"/>
    </xf>
    <xf numFmtId="41" fontId="11" fillId="0" borderId="7" xfId="0" applyNumberFormat="1" applyFont="1" applyFill="1" applyBorder="1" applyAlignment="1"/>
    <xf numFmtId="41" fontId="0" fillId="0" borderId="0" xfId="0" applyNumberFormat="1" applyFill="1" applyAlignment="1"/>
    <xf numFmtId="41" fontId="11" fillId="0" borderId="0" xfId="0" applyNumberFormat="1" applyFont="1" applyFill="1" applyAlignment="1"/>
    <xf numFmtId="41" fontId="11" fillId="0" borderId="6" xfId="0" applyNumberFormat="1" applyFont="1" applyFill="1" applyBorder="1" applyAlignment="1"/>
    <xf numFmtId="0" fontId="11" fillId="0" borderId="10" xfId="0" applyFont="1" applyFill="1" applyBorder="1" applyAlignment="1">
      <alignment wrapText="1"/>
    </xf>
    <xf numFmtId="0" fontId="12" fillId="0" borderId="0" xfId="3" applyFont="1" applyFill="1" applyProtection="1">
      <protection locked="0"/>
    </xf>
    <xf numFmtId="0" fontId="0" fillId="0" borderId="0" xfId="0" applyFill="1" applyAlignment="1">
      <alignment wrapText="1"/>
    </xf>
    <xf numFmtId="0" fontId="0" fillId="0" borderId="0" xfId="0" applyAlignment="1">
      <alignment wrapText="1"/>
    </xf>
    <xf numFmtId="0" fontId="10" fillId="0" borderId="7" xfId="0" applyFont="1" applyBorder="1" applyAlignment="1">
      <alignment horizontal="center" wrapText="1"/>
    </xf>
    <xf numFmtId="0" fontId="0" fillId="0" borderId="0" xfId="0" applyFill="1" applyAlignment="1">
      <alignment wrapText="1"/>
    </xf>
    <xf numFmtId="49" fontId="35" fillId="0" borderId="0" xfId="0" applyNumberFormat="1" applyFont="1" applyFill="1" applyAlignment="1">
      <alignment wrapText="1"/>
    </xf>
    <xf numFmtId="0" fontId="25" fillId="0" borderId="0" xfId="0" quotePrefix="1" applyFont="1" applyFill="1" applyAlignment="1">
      <alignment horizontal="left" vertical="top"/>
    </xf>
    <xf numFmtId="42" fontId="0" fillId="0" borderId="0" xfId="0" applyNumberFormat="1" applyFill="1" applyAlignment="1"/>
    <xf numFmtId="0" fontId="12" fillId="0" borderId="0" xfId="11" applyAlignment="1">
      <alignment wrapText="1"/>
    </xf>
    <xf numFmtId="165" fontId="11" fillId="0" borderId="7" xfId="11" applyNumberFormat="1" applyFont="1" applyBorder="1" applyAlignment="1">
      <alignment horizontal="center" wrapText="1"/>
    </xf>
    <xf numFmtId="0" fontId="11" fillId="0" borderId="4" xfId="11" applyFont="1" applyBorder="1" applyAlignment="1">
      <alignment wrapText="1"/>
    </xf>
    <xf numFmtId="0" fontId="11" fillId="0" borderId="6" xfId="11" applyFont="1" applyBorder="1" applyAlignment="1">
      <alignment wrapText="1"/>
    </xf>
    <xf numFmtId="0" fontId="12" fillId="0" borderId="15" xfId="11" applyBorder="1" applyAlignment="1">
      <alignment wrapText="1"/>
    </xf>
    <xf numFmtId="0" fontId="11" fillId="0" borderId="0" xfId="11" applyFont="1" applyBorder="1" applyAlignment="1">
      <alignment wrapText="1"/>
    </xf>
    <xf numFmtId="42" fontId="11" fillId="0" borderId="0" xfId="11" applyNumberFormat="1" applyFont="1" applyBorder="1" applyAlignment="1"/>
    <xf numFmtId="42" fontId="12" fillId="0" borderId="0" xfId="11" applyNumberFormat="1" applyAlignment="1"/>
    <xf numFmtId="42" fontId="11" fillId="0" borderId="0" xfId="11" applyNumberFormat="1" applyFont="1" applyAlignment="1"/>
    <xf numFmtId="41" fontId="11" fillId="0" borderId="0" xfId="11" applyNumberFormat="1" applyFont="1" applyAlignment="1"/>
    <xf numFmtId="41" fontId="12" fillId="0" borderId="0" xfId="11" applyNumberFormat="1" applyAlignment="1"/>
    <xf numFmtId="41" fontId="11" fillId="0" borderId="7" xfId="11" applyNumberFormat="1" applyFont="1" applyBorder="1" applyAlignment="1"/>
    <xf numFmtId="41" fontId="11" fillId="0" borderId="0" xfId="11" applyNumberFormat="1" applyFont="1" applyBorder="1" applyAlignment="1"/>
    <xf numFmtId="42" fontId="11" fillId="0" borderId="22" xfId="11" applyNumberFormat="1" applyFont="1" applyBorder="1" applyAlignment="1"/>
    <xf numFmtId="0" fontId="11" fillId="0" borderId="0" xfId="11" applyFont="1" applyBorder="1" applyAlignment="1"/>
    <xf numFmtId="0" fontId="11" fillId="0" borderId="10" xfId="11" applyFont="1" applyBorder="1" applyAlignment="1">
      <alignment wrapText="1"/>
    </xf>
    <xf numFmtId="0" fontId="12" fillId="0" borderId="0" xfId="11" applyBorder="1" applyAlignment="1">
      <alignment wrapText="1"/>
    </xf>
    <xf numFmtId="0" fontId="25" fillId="0" borderId="0" xfId="11" applyFont="1" applyAlignment="1">
      <alignment horizontal="left" vertical="top" wrapText="1"/>
    </xf>
    <xf numFmtId="170" fontId="11" fillId="0" borderId="0" xfId="11" applyNumberFormat="1" applyFont="1" applyFill="1" applyBorder="1" applyAlignment="1" applyProtection="1">
      <alignment horizontal="right"/>
    </xf>
    <xf numFmtId="0" fontId="11" fillId="0" borderId="0" xfId="11" applyFont="1" applyAlignment="1">
      <alignment wrapText="1"/>
    </xf>
    <xf numFmtId="0" fontId="11" fillId="0" borderId="0" xfId="11" applyFont="1" applyBorder="1" applyAlignment="1">
      <alignment horizontal="center" wrapText="1"/>
    </xf>
    <xf numFmtId="0" fontId="35" fillId="0" borderId="0" xfId="11" applyFont="1" applyAlignment="1">
      <alignment wrapText="1"/>
    </xf>
    <xf numFmtId="41" fontId="11" fillId="0" borderId="6" xfId="11" applyNumberFormat="1" applyFont="1" applyBorder="1" applyAlignment="1"/>
    <xf numFmtId="170" fontId="11" fillId="0" borderId="0" xfId="11" applyNumberFormat="1" applyFont="1" applyAlignment="1"/>
    <xf numFmtId="170" fontId="12" fillId="0" borderId="0" xfId="11" applyNumberFormat="1" applyAlignment="1"/>
    <xf numFmtId="170" fontId="11" fillId="0" borderId="7" xfId="11" applyNumberFormat="1" applyFont="1" applyBorder="1" applyAlignment="1"/>
    <xf numFmtId="170" fontId="11" fillId="0" borderId="0" xfId="11" applyNumberFormat="1" applyFont="1" applyBorder="1" applyAlignment="1"/>
    <xf numFmtId="170" fontId="11" fillId="0" borderId="22" xfId="11" applyNumberFormat="1" applyFont="1" applyBorder="1" applyAlignment="1"/>
    <xf numFmtId="170" fontId="11" fillId="0" borderId="6" xfId="11" applyNumberFormat="1" applyFont="1" applyBorder="1" applyAlignment="1"/>
    <xf numFmtId="170" fontId="11" fillId="0" borderId="17" xfId="11" applyNumberFormat="1" applyFont="1" applyBorder="1" applyAlignment="1"/>
    <xf numFmtId="0" fontId="11" fillId="0" borderId="0" xfId="11" applyFont="1" applyAlignment="1">
      <alignment horizontal="left" wrapText="1" indent="1"/>
    </xf>
    <xf numFmtId="170" fontId="11" fillId="0" borderId="0" xfId="11" applyNumberFormat="1" applyFont="1" applyBorder="1" applyAlignment="1">
      <alignment wrapText="1"/>
    </xf>
    <xf numFmtId="170" fontId="12" fillId="0" borderId="0" xfId="11" applyNumberFormat="1" applyAlignment="1">
      <alignment wrapText="1"/>
    </xf>
    <xf numFmtId="172" fontId="11" fillId="0" borderId="7" xfId="11" applyNumberFormat="1" applyFont="1" applyBorder="1" applyAlignment="1"/>
    <xf numFmtId="0" fontId="11" fillId="0" borderId="0" xfId="11" applyFont="1" applyAlignment="1">
      <alignment wrapText="1" indent="1"/>
    </xf>
    <xf numFmtId="0" fontId="12" fillId="0" borderId="0" xfId="11" applyFill="1" applyAlignment="1">
      <alignment wrapText="1"/>
    </xf>
    <xf numFmtId="0" fontId="12" fillId="0" borderId="0" xfId="11" applyFont="1" applyBorder="1" applyAlignment="1">
      <alignment wrapText="1"/>
    </xf>
    <xf numFmtId="170" fontId="12" fillId="0" borderId="0" xfId="11" applyNumberFormat="1" applyBorder="1" applyAlignment="1">
      <alignment wrapText="1"/>
    </xf>
    <xf numFmtId="0" fontId="12" fillId="0" borderId="0" xfId="11" applyNumberFormat="1" applyAlignment="1">
      <alignment wrapText="1"/>
    </xf>
    <xf numFmtId="0" fontId="37" fillId="0" borderId="0" xfId="0" quotePrefix="1" applyFont="1" applyFill="1" applyAlignment="1">
      <alignment horizontal="left" vertical="top"/>
    </xf>
    <xf numFmtId="41" fontId="25" fillId="0" borderId="0" xfId="1" applyNumberFormat="1" applyFont="1" applyBorder="1" applyAlignment="1"/>
    <xf numFmtId="41" fontId="11" fillId="0" borderId="0" xfId="0" applyNumberFormat="1" applyFont="1" applyFill="1" applyBorder="1" applyAlignment="1">
      <alignment wrapText="1"/>
    </xf>
    <xf numFmtId="41" fontId="0" fillId="0" borderId="0" xfId="0" applyNumberFormat="1" applyFill="1" applyAlignment="1">
      <alignment wrapText="1"/>
    </xf>
    <xf numFmtId="0" fontId="11" fillId="0" borderId="0" xfId="0" applyFont="1" applyFill="1" applyBorder="1" applyAlignment="1">
      <alignment wrapText="1"/>
    </xf>
    <xf numFmtId="42" fontId="11" fillId="0" borderId="0" xfId="0" applyNumberFormat="1" applyFont="1" applyBorder="1" applyAlignment="1"/>
    <xf numFmtId="177" fontId="11" fillId="0" borderId="0" xfId="11" applyNumberFormat="1" applyFont="1" applyAlignment="1"/>
    <xf numFmtId="177" fontId="12" fillId="0" borderId="0" xfId="11" applyNumberFormat="1" applyAlignment="1"/>
    <xf numFmtId="177" fontId="11" fillId="0" borderId="7" xfId="11" applyNumberFormat="1" applyFont="1" applyBorder="1" applyAlignment="1"/>
    <xf numFmtId="177" fontId="11" fillId="0" borderId="6" xfId="11" applyNumberFormat="1" applyFont="1" applyBorder="1" applyAlignment="1"/>
    <xf numFmtId="0" fontId="11" fillId="0" borderId="6" xfId="0" applyFont="1" applyFill="1" applyBorder="1" applyAlignment="1"/>
    <xf numFmtId="42" fontId="11" fillId="0" borderId="8" xfId="0" applyNumberFormat="1" applyFont="1" applyFill="1" applyBorder="1" applyAlignment="1"/>
    <xf numFmtId="42" fontId="11" fillId="0" borderId="0" xfId="0" applyNumberFormat="1" applyFont="1" applyFill="1" applyAlignment="1"/>
    <xf numFmtId="0" fontId="0" fillId="0" borderId="0" xfId="0" applyAlignment="1">
      <alignment wrapText="1"/>
    </xf>
    <xf numFmtId="0" fontId="10" fillId="0" borderId="0" xfId="0" applyFont="1" applyFill="1" applyAlignment="1">
      <alignment horizontal="left" wrapText="1"/>
    </xf>
    <xf numFmtId="0" fontId="11" fillId="0" borderId="0" xfId="0" applyFont="1" applyFill="1" applyAlignment="1"/>
    <xf numFmtId="0" fontId="0" fillId="0" borderId="0" xfId="0" applyFill="1" applyAlignment="1">
      <alignment wrapText="1"/>
    </xf>
    <xf numFmtId="42" fontId="0" fillId="0" borderId="0" xfId="0" applyNumberFormat="1" applyBorder="1" applyAlignment="1"/>
    <xf numFmtId="0" fontId="25" fillId="0" borderId="0" xfId="0" applyFont="1" applyBorder="1" applyAlignment="1">
      <alignment horizontal="center" wrapText="1"/>
    </xf>
    <xf numFmtId="0" fontId="0" fillId="0" borderId="0" xfId="0" applyAlignment="1">
      <alignment wrapText="1"/>
    </xf>
    <xf numFmtId="165" fontId="11" fillId="0" borderId="25" xfId="3" applyNumberFormat="1" applyFont="1" applyBorder="1" applyAlignment="1">
      <alignment horizontal="center" wrapText="1"/>
    </xf>
    <xf numFmtId="41" fontId="11" fillId="0" borderId="0" xfId="0" applyNumberFormat="1" applyFont="1" applyFill="1" applyBorder="1" applyAlignment="1"/>
    <xf numFmtId="0" fontId="0" fillId="0" borderId="20" xfId="0" applyBorder="1" applyAlignment="1">
      <alignment wrapText="1"/>
    </xf>
    <xf numFmtId="0" fontId="11" fillId="0" borderId="0" xfId="3" applyFont="1" applyBorder="1" applyAlignment="1">
      <alignment horizontal="center" wrapText="1"/>
    </xf>
    <xf numFmtId="0" fontId="0" fillId="0" borderId="26" xfId="0" applyBorder="1" applyAlignment="1">
      <alignment wrapText="1"/>
    </xf>
    <xf numFmtId="0" fontId="9" fillId="0" borderId="27" xfId="3" applyBorder="1" applyAlignment="1">
      <alignment wrapText="1"/>
    </xf>
    <xf numFmtId="0" fontId="0" fillId="0" borderId="18" xfId="0" applyBorder="1" applyAlignment="1">
      <alignment wrapText="1"/>
    </xf>
    <xf numFmtId="0" fontId="0" fillId="0" borderId="21" xfId="0" applyBorder="1" applyAlignment="1">
      <alignment wrapText="1"/>
    </xf>
    <xf numFmtId="42" fontId="0" fillId="0" borderId="0" xfId="0" applyNumberFormat="1" applyFill="1" applyAlignment="1">
      <alignment wrapText="1"/>
    </xf>
    <xf numFmtId="0" fontId="0" fillId="0" borderId="0" xfId="0" applyFill="1" applyBorder="1" applyAlignment="1">
      <alignment wrapText="1"/>
    </xf>
    <xf numFmtId="41" fontId="0" fillId="0" borderId="0" xfId="0" applyNumberFormat="1" applyFill="1" applyBorder="1" applyAlignment="1"/>
    <xf numFmtId="0" fontId="0" fillId="0" borderId="27" xfId="0" applyBorder="1" applyAlignment="1">
      <alignment wrapText="1"/>
    </xf>
    <xf numFmtId="0" fontId="11" fillId="0" borderId="18" xfId="0" applyFont="1" applyFill="1" applyBorder="1" applyAlignment="1">
      <alignment wrapText="1"/>
    </xf>
    <xf numFmtId="0" fontId="0" fillId="0" borderId="18" xfId="0" applyFill="1" applyBorder="1" applyAlignment="1">
      <alignment wrapText="1"/>
    </xf>
    <xf numFmtId="0" fontId="0" fillId="0" borderId="15" xfId="0" applyFill="1" applyBorder="1" applyAlignment="1">
      <alignment wrapText="1"/>
    </xf>
    <xf numFmtId="42" fontId="0" fillId="0" borderId="0" xfId="2" applyNumberFormat="1" applyFont="1" applyBorder="1" applyAlignment="1"/>
    <xf numFmtId="42" fontId="0" fillId="0" borderId="18" xfId="2" applyNumberFormat="1" applyFont="1" applyBorder="1" applyAlignment="1"/>
    <xf numFmtId="42" fontId="0" fillId="0" borderId="15" xfId="2" applyNumberFormat="1" applyFont="1" applyBorder="1" applyAlignment="1"/>
    <xf numFmtId="0" fontId="0" fillId="0" borderId="18" xfId="0" applyBorder="1" applyAlignment="1"/>
    <xf numFmtId="0" fontId="0" fillId="0" borderId="15" xfId="0" applyBorder="1" applyAlignment="1"/>
    <xf numFmtId="41" fontId="0" fillId="0" borderId="18" xfId="1" applyNumberFormat="1" applyFont="1" applyBorder="1" applyAlignment="1"/>
    <xf numFmtId="42" fontId="0" fillId="0" borderId="18" xfId="0" applyNumberFormat="1" applyBorder="1" applyAlignment="1"/>
    <xf numFmtId="42" fontId="0" fillId="0" borderId="15" xfId="0" applyNumberFormat="1" applyBorder="1" applyAlignment="1"/>
    <xf numFmtId="0" fontId="11" fillId="0" borderId="28" xfId="0" applyFont="1" applyBorder="1" applyAlignment="1">
      <alignment wrapText="1"/>
    </xf>
    <xf numFmtId="42" fontId="11" fillId="0" borderId="0" xfId="0" applyNumberFormat="1" applyFont="1" applyFill="1" applyBorder="1" applyAlignment="1"/>
    <xf numFmtId="0" fontId="12" fillId="0" borderId="0" xfId="11" applyAlignment="1">
      <alignment wrapText="1"/>
    </xf>
    <xf numFmtId="0" fontId="0" fillId="0" borderId="0" xfId="0" applyAlignment="1">
      <alignment wrapText="1"/>
    </xf>
    <xf numFmtId="0" fontId="11" fillId="0" borderId="0" xfId="11" applyFont="1" applyBorder="1" applyAlignment="1">
      <alignment horizontal="center" wrapText="1"/>
    </xf>
    <xf numFmtId="0" fontId="11" fillId="0" borderId="6" xfId="11" applyFont="1" applyBorder="1" applyAlignment="1">
      <alignment wrapText="1"/>
    </xf>
    <xf numFmtId="165" fontId="11" fillId="0" borderId="7" xfId="11" applyNumberFormat="1" applyFont="1" applyBorder="1" applyAlignment="1">
      <alignment horizontal="center" wrapText="1"/>
    </xf>
    <xf numFmtId="0" fontId="11" fillId="0" borderId="0" xfId="0" applyFont="1" applyBorder="1" applyAlignment="1">
      <alignment horizontal="center" wrapText="1"/>
    </xf>
    <xf numFmtId="168" fontId="0" fillId="0" borderId="18" xfId="1" applyNumberFormat="1" applyFont="1" applyBorder="1" applyAlignment="1"/>
    <xf numFmtId="168" fontId="0" fillId="0" borderId="15" xfId="1" applyNumberFormat="1" applyFont="1" applyBorder="1" applyAlignment="1"/>
    <xf numFmtId="41" fontId="0" fillId="0" borderId="15" xfId="1" applyNumberFormat="1" applyFont="1" applyBorder="1" applyAlignment="1"/>
    <xf numFmtId="49" fontId="11" fillId="0" borderId="25" xfId="0" quotePrefix="1" applyNumberFormat="1" applyFont="1" applyBorder="1" applyAlignment="1">
      <alignment horizontal="center" wrapText="1"/>
    </xf>
    <xf numFmtId="41" fontId="25" fillId="0" borderId="15" xfId="1" quotePrefix="1" applyNumberFormat="1" applyFont="1" applyFill="1" applyBorder="1" applyAlignment="1">
      <alignment wrapText="1"/>
    </xf>
    <xf numFmtId="0" fontId="12" fillId="0" borderId="26" xfId="11" applyBorder="1" applyAlignment="1">
      <alignment wrapText="1"/>
    </xf>
    <xf numFmtId="0" fontId="12" fillId="0" borderId="21" xfId="11" applyBorder="1" applyAlignment="1">
      <alignment wrapText="1"/>
    </xf>
    <xf numFmtId="0" fontId="25" fillId="0" borderId="0" xfId="11" applyFont="1" applyBorder="1" applyAlignment="1">
      <alignment horizontal="center" wrapText="1"/>
    </xf>
    <xf numFmtId="0" fontId="11" fillId="0" borderId="0" xfId="12" applyFont="1" applyBorder="1" applyAlignment="1">
      <alignment horizontal="center" wrapText="1"/>
    </xf>
    <xf numFmtId="0" fontId="12" fillId="0" borderId="18" xfId="11" applyBorder="1" applyAlignment="1">
      <alignment wrapText="1"/>
    </xf>
    <xf numFmtId="41" fontId="12" fillId="0" borderId="0" xfId="11" applyNumberFormat="1" applyBorder="1" applyAlignment="1"/>
    <xf numFmtId="165" fontId="11" fillId="0" borderId="25" xfId="12" applyNumberFormat="1" applyFont="1" applyBorder="1" applyAlignment="1">
      <alignment horizontal="center" wrapText="1"/>
    </xf>
    <xf numFmtId="0" fontId="7" fillId="0" borderId="27" xfId="12" applyBorder="1" applyAlignment="1">
      <alignment wrapText="1"/>
    </xf>
    <xf numFmtId="170" fontId="12" fillId="0" borderId="0" xfId="11" applyNumberFormat="1" applyBorder="1" applyAlignment="1"/>
    <xf numFmtId="0" fontId="12" fillId="0" borderId="0" xfId="11" applyBorder="1" applyAlignment="1"/>
    <xf numFmtId="0" fontId="12" fillId="0" borderId="27" xfId="11" applyBorder="1" applyAlignment="1">
      <alignment wrapText="1"/>
    </xf>
    <xf numFmtId="42" fontId="12" fillId="0" borderId="18" xfId="11" applyNumberFormat="1" applyBorder="1" applyAlignment="1"/>
    <xf numFmtId="0" fontId="12" fillId="0" borderId="20" xfId="11" applyBorder="1" applyAlignment="1">
      <alignment wrapText="1"/>
    </xf>
    <xf numFmtId="0" fontId="11" fillId="0" borderId="17" xfId="11" applyFont="1" applyBorder="1" applyAlignment="1">
      <alignment wrapText="1"/>
    </xf>
    <xf numFmtId="172" fontId="11" fillId="0" borderId="0" xfId="11" applyNumberFormat="1" applyFont="1" applyBorder="1" applyAlignment="1"/>
    <xf numFmtId="0" fontId="12" fillId="0" borderId="18" xfId="11" applyBorder="1" applyAlignment="1"/>
    <xf numFmtId="170" fontId="12" fillId="0" borderId="18" xfId="11" applyNumberFormat="1" applyBorder="1" applyAlignment="1"/>
    <xf numFmtId="170" fontId="12" fillId="0" borderId="15" xfId="11" applyNumberFormat="1" applyBorder="1" applyAlignment="1"/>
    <xf numFmtId="42" fontId="12" fillId="0" borderId="15" xfId="11" applyNumberFormat="1" applyBorder="1" applyAlignment="1"/>
    <xf numFmtId="41" fontId="12" fillId="0" borderId="18" xfId="11" applyNumberFormat="1" applyBorder="1" applyAlignment="1"/>
    <xf numFmtId="42" fontId="12" fillId="0" borderId="0" xfId="11" applyNumberFormat="1" applyBorder="1" applyAlignment="1"/>
    <xf numFmtId="0" fontId="12" fillId="0" borderId="15" xfId="11" applyBorder="1" applyAlignment="1"/>
    <xf numFmtId="41" fontId="12" fillId="0" borderId="15" xfId="11" applyNumberFormat="1" applyBorder="1" applyAlignment="1"/>
    <xf numFmtId="0" fontId="11" fillId="0" borderId="0" xfId="11" applyFont="1" applyBorder="1" applyAlignment="1">
      <alignment horizontal="left" wrapText="1"/>
    </xf>
    <xf numFmtId="170" fontId="12" fillId="0" borderId="21" xfId="11" applyNumberFormat="1" applyBorder="1" applyAlignment="1">
      <alignment wrapText="1"/>
    </xf>
    <xf numFmtId="170" fontId="12" fillId="0" borderId="17" xfId="11" applyNumberFormat="1" applyBorder="1" applyAlignment="1">
      <alignment wrapText="1"/>
    </xf>
    <xf numFmtId="170" fontId="12" fillId="0" borderId="20" xfId="11" applyNumberFormat="1" applyBorder="1" applyAlignment="1">
      <alignment wrapText="1"/>
    </xf>
    <xf numFmtId="177" fontId="11" fillId="0" borderId="0" xfId="11" applyNumberFormat="1" applyFont="1" applyBorder="1" applyAlignment="1"/>
    <xf numFmtId="177" fontId="12" fillId="0" borderId="0" xfId="11" applyNumberFormat="1" applyBorder="1" applyAlignment="1"/>
    <xf numFmtId="177" fontId="12" fillId="0" borderId="18" xfId="11" applyNumberFormat="1" applyBorder="1" applyAlignment="1"/>
    <xf numFmtId="177" fontId="12" fillId="0" borderId="15" xfId="11" applyNumberFormat="1" applyBorder="1" applyAlignment="1"/>
    <xf numFmtId="41" fontId="25" fillId="0" borderId="15" xfId="1" applyNumberFormat="1" applyFont="1" applyBorder="1" applyAlignment="1"/>
    <xf numFmtId="0" fontId="12" fillId="0" borderId="0" xfId="11" applyAlignment="1">
      <alignment wrapText="1"/>
    </xf>
    <xf numFmtId="0" fontId="12" fillId="0" borderId="0" xfId="0" quotePrefix="1" applyFont="1" applyFill="1" applyAlignment="1">
      <alignment horizontal="center"/>
    </xf>
    <xf numFmtId="0" fontId="0" fillId="0" borderId="0" xfId="0" applyAlignment="1">
      <alignment wrapText="1"/>
    </xf>
    <xf numFmtId="0" fontId="0" fillId="0" borderId="0" xfId="0" applyFill="1" applyAlignment="1">
      <alignment wrapText="1"/>
    </xf>
    <xf numFmtId="0" fontId="10" fillId="0" borderId="0" xfId="0" applyFont="1" applyAlignment="1">
      <alignment horizontal="left" wrapText="1" indent="1"/>
    </xf>
    <xf numFmtId="0" fontId="16" fillId="0" borderId="0" xfId="3" applyFont="1" applyFill="1" applyProtection="1">
      <protection locked="0"/>
    </xf>
    <xf numFmtId="41" fontId="11" fillId="0" borderId="0" xfId="1" applyNumberFormat="1" applyFont="1" applyFill="1" applyAlignment="1"/>
    <xf numFmtId="41" fontId="0" fillId="0" borderId="18" xfId="1" applyNumberFormat="1" applyFont="1" applyFill="1" applyBorder="1" applyAlignment="1"/>
    <xf numFmtId="41" fontId="11" fillId="0" borderId="0" xfId="1" applyNumberFormat="1" applyFont="1" applyFill="1" applyBorder="1" applyAlignment="1"/>
    <xf numFmtId="41" fontId="0" fillId="0" borderId="15" xfId="1" applyNumberFormat="1" applyFont="1" applyFill="1" applyBorder="1" applyAlignment="1"/>
    <xf numFmtId="41" fontId="11" fillId="0" borderId="7" xfId="1" applyNumberFormat="1" applyFont="1" applyFill="1" applyBorder="1" applyAlignment="1"/>
    <xf numFmtId="42" fontId="11" fillId="0" borderId="6" xfId="2" applyNumberFormat="1" applyFont="1" applyFill="1" applyBorder="1" applyAlignment="1"/>
    <xf numFmtId="42" fontId="0" fillId="0" borderId="0" xfId="2" applyNumberFormat="1" applyFont="1" applyFill="1" applyAlignment="1"/>
    <xf numFmtId="42" fontId="0" fillId="0" borderId="18" xfId="2" applyNumberFormat="1" applyFont="1" applyFill="1" applyBorder="1" applyAlignment="1"/>
    <xf numFmtId="42" fontId="0" fillId="0" borderId="15" xfId="2" applyNumberFormat="1" applyFont="1" applyFill="1" applyBorder="1" applyAlignment="1"/>
    <xf numFmtId="42" fontId="11" fillId="0" borderId="0" xfId="2" applyNumberFormat="1" applyFont="1" applyFill="1" applyBorder="1" applyAlignment="1"/>
    <xf numFmtId="42" fontId="11" fillId="0" borderId="12" xfId="2" applyNumberFormat="1" applyFont="1" applyFill="1" applyBorder="1" applyAlignment="1"/>
    <xf numFmtId="42" fontId="11" fillId="0" borderId="0" xfId="2" applyNumberFormat="1" applyFont="1" applyFill="1" applyAlignment="1"/>
    <xf numFmtId="42" fontId="11" fillId="0" borderId="18" xfId="2" applyNumberFormat="1" applyFont="1" applyFill="1" applyBorder="1" applyAlignment="1"/>
    <xf numFmtId="42" fontId="11" fillId="0" borderId="15" xfId="2" applyNumberFormat="1" applyFont="1" applyFill="1" applyBorder="1" applyAlignment="1"/>
    <xf numFmtId="0" fontId="0" fillId="0" borderId="0" xfId="0" applyFill="1" applyBorder="1" applyAlignment="1"/>
    <xf numFmtId="0" fontId="11" fillId="0" borderId="0" xfId="0" applyFont="1" applyFill="1" applyBorder="1" applyAlignment="1"/>
    <xf numFmtId="0" fontId="0" fillId="0" borderId="18" xfId="0" applyFill="1" applyBorder="1" applyAlignment="1"/>
    <xf numFmtId="0" fontId="0" fillId="0" borderId="15" xfId="0" applyFill="1" applyBorder="1" applyAlignment="1"/>
    <xf numFmtId="42" fontId="0" fillId="0" borderId="0" xfId="0" applyNumberFormat="1" applyFill="1" applyBorder="1" applyAlignment="1"/>
    <xf numFmtId="42" fontId="11" fillId="0" borderId="8" xfId="2" applyNumberFormat="1" applyFont="1" applyFill="1" applyBorder="1" applyAlignment="1"/>
    <xf numFmtId="0" fontId="12" fillId="0" borderId="0" xfId="11" applyFill="1" applyAlignment="1">
      <alignment wrapText="1"/>
    </xf>
    <xf numFmtId="167" fontId="11" fillId="0" borderId="8" xfId="1" applyNumberFormat="1" applyFont="1" applyFill="1" applyBorder="1" applyAlignment="1"/>
    <xf numFmtId="0" fontId="12" fillId="0" borderId="0" xfId="11" applyAlignment="1">
      <alignment wrapText="1"/>
    </xf>
    <xf numFmtId="0" fontId="11" fillId="0" borderId="0" xfId="11" applyFont="1" applyAlignment="1">
      <alignment horizontal="left" wrapText="1"/>
    </xf>
    <xf numFmtId="0" fontId="16" fillId="0" borderId="0" xfId="0" applyFont="1" applyFill="1" applyProtection="1">
      <protection locked="0"/>
    </xf>
    <xf numFmtId="0" fontId="0" fillId="0" borderId="0" xfId="0" applyFill="1" applyAlignment="1">
      <alignment wrapText="1"/>
    </xf>
    <xf numFmtId="168" fontId="11" fillId="0" borderId="0" xfId="1" applyNumberFormat="1" applyFont="1" applyBorder="1" applyAlignment="1" applyProtection="1">
      <protection locked="0"/>
    </xf>
    <xf numFmtId="168" fontId="0" fillId="0" borderId="0" xfId="1" applyNumberFormat="1" applyFont="1" applyBorder="1" applyAlignment="1" applyProtection="1">
      <protection locked="0"/>
    </xf>
    <xf numFmtId="0" fontId="0" fillId="0" borderId="0" xfId="0" applyBorder="1" applyAlignment="1" applyProtection="1">
      <protection locked="0"/>
    </xf>
    <xf numFmtId="41" fontId="11" fillId="0" borderId="7" xfId="1" applyNumberFormat="1" applyFont="1" applyBorder="1" applyAlignment="1" applyProtection="1">
      <protection locked="0"/>
    </xf>
    <xf numFmtId="41" fontId="11" fillId="0" borderId="0" xfId="1" applyNumberFormat="1" applyFont="1" applyBorder="1" applyAlignment="1" applyProtection="1">
      <protection locked="0"/>
    </xf>
    <xf numFmtId="42" fontId="0" fillId="0" borderId="0" xfId="0" applyNumberFormat="1" applyAlignment="1" applyProtection="1">
      <protection locked="0"/>
    </xf>
    <xf numFmtId="170" fontId="11" fillId="0" borderId="0" xfId="11" applyNumberFormat="1" applyFont="1" applyBorder="1" applyAlignment="1" applyProtection="1">
      <protection locked="0"/>
    </xf>
    <xf numFmtId="170" fontId="11" fillId="0" borderId="22" xfId="11" applyNumberFormat="1" applyFont="1" applyBorder="1" applyAlignment="1" applyProtection="1">
      <protection locked="0"/>
    </xf>
    <xf numFmtId="41" fontId="11" fillId="0" borderId="0" xfId="11" applyNumberFormat="1" applyFont="1" applyBorder="1" applyAlignment="1" applyProtection="1">
      <protection locked="0"/>
    </xf>
    <xf numFmtId="41" fontId="11" fillId="0" borderId="7" xfId="11" applyNumberFormat="1" applyFont="1" applyBorder="1" applyAlignment="1" applyProtection="1">
      <protection locked="0"/>
    </xf>
    <xf numFmtId="41" fontId="11" fillId="0" borderId="6" xfId="11" applyNumberFormat="1" applyFont="1" applyBorder="1" applyAlignment="1" applyProtection="1">
      <protection locked="0"/>
    </xf>
    <xf numFmtId="42" fontId="11" fillId="0" borderId="22" xfId="11" applyNumberFormat="1" applyFont="1" applyBorder="1" applyAlignment="1" applyProtection="1">
      <protection locked="0"/>
    </xf>
    <xf numFmtId="0" fontId="12" fillId="0" borderId="0" xfId="11" applyBorder="1" applyAlignment="1" applyProtection="1">
      <protection locked="0"/>
    </xf>
    <xf numFmtId="170" fontId="11" fillId="0" borderId="7" xfId="11" applyNumberFormat="1" applyFont="1" applyBorder="1" applyAlignment="1" applyProtection="1">
      <protection locked="0"/>
    </xf>
    <xf numFmtId="170" fontId="11" fillId="0" borderId="6" xfId="11" applyNumberFormat="1" applyFont="1" applyBorder="1" applyAlignment="1" applyProtection="1">
      <protection locked="0"/>
    </xf>
    <xf numFmtId="170" fontId="12" fillId="0" borderId="0" xfId="11" applyNumberFormat="1" applyBorder="1" applyAlignment="1" applyProtection="1">
      <protection locked="0"/>
    </xf>
    <xf numFmtId="170" fontId="11" fillId="0" borderId="17" xfId="11" applyNumberFormat="1" applyFont="1" applyBorder="1" applyAlignment="1" applyProtection="1">
      <protection locked="0"/>
    </xf>
    <xf numFmtId="0" fontId="12" fillId="0" borderId="0" xfId="11" applyAlignment="1" applyProtection="1">
      <protection locked="0"/>
    </xf>
    <xf numFmtId="42" fontId="11" fillId="0" borderId="0" xfId="11" applyNumberFormat="1" applyFont="1" applyAlignment="1" applyProtection="1">
      <protection locked="0"/>
    </xf>
    <xf numFmtId="41" fontId="11" fillId="0" borderId="0" xfId="11" applyNumberFormat="1" applyFont="1" applyAlignment="1" applyProtection="1">
      <protection locked="0"/>
    </xf>
    <xf numFmtId="42" fontId="11" fillId="0" borderId="6" xfId="2" applyNumberFormat="1" applyFont="1" applyBorder="1" applyAlignment="1" applyProtection="1">
      <protection locked="0"/>
    </xf>
    <xf numFmtId="41" fontId="12" fillId="0" borderId="0" xfId="11" applyNumberFormat="1" applyBorder="1" applyAlignment="1" applyProtection="1">
      <protection locked="0"/>
    </xf>
    <xf numFmtId="41" fontId="12" fillId="0" borderId="0" xfId="11" applyNumberFormat="1" applyAlignment="1" applyProtection="1">
      <protection locked="0"/>
    </xf>
    <xf numFmtId="170" fontId="11" fillId="0" borderId="0" xfId="11" applyNumberFormat="1" applyFont="1" applyAlignment="1" applyProtection="1">
      <protection locked="0"/>
    </xf>
    <xf numFmtId="170" fontId="12" fillId="0" borderId="0" xfId="11" applyNumberFormat="1" applyAlignment="1" applyProtection="1">
      <protection locked="0"/>
    </xf>
    <xf numFmtId="172" fontId="11" fillId="0" borderId="0" xfId="11" applyNumberFormat="1" applyFont="1" applyBorder="1" applyAlignment="1" applyProtection="1">
      <protection locked="0"/>
    </xf>
    <xf numFmtId="0" fontId="37" fillId="0" borderId="0" xfId="11" quotePrefix="1" applyFont="1" applyFill="1" applyAlignment="1" applyProtection="1">
      <alignment horizontal="left" vertical="top" wrapText="1"/>
      <protection locked="0"/>
    </xf>
    <xf numFmtId="0" fontId="25" fillId="0" borderId="0" xfId="0" applyFont="1" applyFill="1" applyAlignment="1" applyProtection="1">
      <alignment horizontal="left" vertical="top" wrapText="1"/>
      <protection locked="0"/>
    </xf>
    <xf numFmtId="0" fontId="25" fillId="0" borderId="0" xfId="0" quotePrefix="1" applyFont="1" applyFill="1" applyAlignment="1" applyProtection="1">
      <alignment horizontal="left" vertical="top" wrapText="1"/>
      <protection locked="0"/>
    </xf>
    <xf numFmtId="0" fontId="25" fillId="0" borderId="0" xfId="0" quotePrefix="1" applyFont="1" applyAlignment="1" applyProtection="1">
      <alignment horizontal="left" vertical="top" wrapText="1"/>
      <protection locked="0"/>
    </xf>
    <xf numFmtId="0" fontId="25" fillId="0" borderId="0" xfId="11" applyFont="1" applyAlignment="1" applyProtection="1">
      <alignment horizontal="left" vertical="top" wrapText="1"/>
      <protection locked="0"/>
    </xf>
    <xf numFmtId="42" fontId="12" fillId="0" borderId="0" xfId="11" applyNumberFormat="1" applyAlignment="1" applyProtection="1">
      <protection locked="0"/>
    </xf>
    <xf numFmtId="177" fontId="11" fillId="0" borderId="7" xfId="11" applyNumberFormat="1" applyFont="1" applyBorder="1" applyAlignment="1" applyProtection="1">
      <protection locked="0"/>
    </xf>
    <xf numFmtId="177" fontId="11" fillId="0" borderId="6" xfId="11" applyNumberFormat="1" applyFont="1" applyBorder="1" applyAlignment="1" applyProtection="1">
      <protection locked="0"/>
    </xf>
    <xf numFmtId="177" fontId="11" fillId="0" borderId="0" xfId="11" applyNumberFormat="1" applyFont="1" applyAlignment="1" applyProtection="1">
      <protection locked="0"/>
    </xf>
    <xf numFmtId="177" fontId="12" fillId="0" borderId="0" xfId="11" applyNumberFormat="1" applyAlignment="1" applyProtection="1">
      <protection locked="0"/>
    </xf>
    <xf numFmtId="0" fontId="11" fillId="0" borderId="0" xfId="11" applyFont="1" applyBorder="1" applyAlignment="1" applyProtection="1">
      <protection locked="0"/>
    </xf>
    <xf numFmtId="0" fontId="25" fillId="0" borderId="0" xfId="11" applyFont="1" applyAlignment="1" applyProtection="1">
      <alignment horizontal="left" wrapText="1"/>
      <protection locked="0"/>
    </xf>
    <xf numFmtId="168" fontId="11" fillId="0" borderId="0" xfId="1" applyNumberFormat="1" applyFont="1" applyFill="1" applyBorder="1" applyAlignment="1" applyProtection="1">
      <protection locked="0"/>
    </xf>
    <xf numFmtId="0" fontId="11" fillId="0" borderId="0" xfId="0" applyFont="1" applyFill="1" applyAlignment="1" applyProtection="1">
      <protection locked="0"/>
    </xf>
    <xf numFmtId="42" fontId="0" fillId="0" borderId="0" xfId="0" applyNumberFormat="1" applyBorder="1" applyAlignment="1" applyProtection="1">
      <protection locked="0"/>
    </xf>
    <xf numFmtId="168" fontId="0" fillId="0" borderId="0" xfId="1" applyNumberFormat="1" applyFont="1" applyAlignment="1" applyProtection="1">
      <protection locked="0"/>
    </xf>
    <xf numFmtId="0" fontId="37" fillId="0" borderId="0" xfId="0" quotePrefix="1" applyFont="1" applyAlignment="1" applyProtection="1">
      <alignment horizontal="left" vertical="top" wrapText="1"/>
      <protection locked="0"/>
    </xf>
    <xf numFmtId="41" fontId="0" fillId="0" borderId="0" xfId="1" applyNumberFormat="1" applyFont="1" applyFill="1" applyBorder="1" applyAlignment="1"/>
    <xf numFmtId="0" fontId="0" fillId="0" borderId="0" xfId="0" applyAlignment="1">
      <alignment wrapText="1"/>
    </xf>
    <xf numFmtId="0" fontId="0" fillId="0" borderId="0" xfId="0" applyFill="1" applyAlignment="1">
      <alignment wrapText="1"/>
    </xf>
    <xf numFmtId="0" fontId="0" fillId="0" borderId="0" xfId="0" applyFill="1" applyAlignment="1">
      <alignment wrapText="1"/>
    </xf>
    <xf numFmtId="0" fontId="0" fillId="0" borderId="0" xfId="0" applyAlignment="1">
      <alignment wrapText="1"/>
    </xf>
    <xf numFmtId="0" fontId="0" fillId="0" borderId="0" xfId="0" applyFill="1" applyAlignment="1">
      <alignment wrapText="1"/>
    </xf>
    <xf numFmtId="0" fontId="0" fillId="0" borderId="0" xfId="0" applyAlignment="1">
      <alignment wrapText="1"/>
    </xf>
    <xf numFmtId="0" fontId="0" fillId="0" borderId="0" xfId="0" applyFill="1" applyAlignment="1" applyProtection="1">
      <alignment wrapText="1"/>
      <protection locked="0"/>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7" xfId="0" applyFill="1" applyBorder="1" applyAlignment="1">
      <alignment wrapText="1"/>
    </xf>
    <xf numFmtId="42" fontId="0" fillId="0" borderId="15" xfId="0" applyNumberFormat="1" applyFill="1" applyBorder="1" applyAlignment="1">
      <alignment wrapText="1"/>
    </xf>
    <xf numFmtId="42" fontId="11" fillId="0" borderId="0" xfId="0" applyNumberFormat="1" applyFont="1" applyFill="1" applyBorder="1" applyAlignment="1">
      <alignment wrapText="1"/>
    </xf>
    <xf numFmtId="42" fontId="0" fillId="0" borderId="0" xfId="2" applyNumberFormat="1" applyFont="1" applyFill="1" applyBorder="1" applyAlignment="1"/>
    <xf numFmtId="42" fontId="0" fillId="0" borderId="0" xfId="2" applyNumberFormat="1" applyFont="1" applyFill="1" applyBorder="1" applyAlignment="1">
      <alignment wrapText="1"/>
    </xf>
    <xf numFmtId="42" fontId="11" fillId="0" borderId="0" xfId="2" applyNumberFormat="1" applyFont="1" applyFill="1" applyBorder="1" applyAlignment="1">
      <alignment wrapText="1"/>
    </xf>
    <xf numFmtId="42" fontId="11" fillId="0" borderId="0" xfId="2" applyNumberFormat="1" applyFont="1" applyFill="1" applyAlignment="1">
      <alignment wrapText="1"/>
    </xf>
    <xf numFmtId="42" fontId="0" fillId="0" borderId="0" xfId="2" applyNumberFormat="1" applyFont="1" applyFill="1" applyAlignment="1">
      <alignment wrapText="1"/>
    </xf>
    <xf numFmtId="41" fontId="0" fillId="0" borderId="15" xfId="0" applyNumberFormat="1" applyFill="1" applyBorder="1" applyAlignment="1">
      <alignment wrapText="1"/>
    </xf>
    <xf numFmtId="41" fontId="0" fillId="0" borderId="0" xfId="1" applyNumberFormat="1" applyFont="1" applyFill="1" applyBorder="1" applyAlignment="1">
      <alignment wrapText="1"/>
    </xf>
    <xf numFmtId="41" fontId="11" fillId="0" borderId="0" xfId="1" applyNumberFormat="1" applyFont="1" applyFill="1" applyBorder="1" applyAlignment="1">
      <alignment wrapText="1"/>
    </xf>
    <xf numFmtId="41" fontId="0" fillId="0" borderId="0" xfId="1" applyNumberFormat="1" applyFont="1" applyFill="1" applyAlignment="1">
      <alignment wrapText="1"/>
    </xf>
    <xf numFmtId="0" fontId="11" fillId="0" borderId="4" xfId="0" applyFont="1" applyFill="1" applyBorder="1" applyAlignment="1">
      <alignment wrapText="1"/>
    </xf>
    <xf numFmtId="42" fontId="11" fillId="0" borderId="4" xfId="0" applyNumberFormat="1" applyFont="1" applyFill="1" applyBorder="1" applyAlignment="1"/>
    <xf numFmtId="42" fontId="0" fillId="0" borderId="0" xfId="0" applyNumberFormat="1" applyFill="1" applyBorder="1" applyAlignment="1">
      <alignment wrapText="1"/>
    </xf>
    <xf numFmtId="0" fontId="12" fillId="0" borderId="0" xfId="11" applyAlignment="1">
      <alignment wrapText="1"/>
    </xf>
    <xf numFmtId="0" fontId="0" fillId="0" borderId="0" xfId="0" applyAlignment="1">
      <alignment wrapText="1"/>
    </xf>
    <xf numFmtId="0" fontId="11" fillId="0" borderId="0" xfId="0" applyFont="1" applyFill="1" applyAlignment="1"/>
    <xf numFmtId="0" fontId="0" fillId="0" borderId="0" xfId="0" applyFill="1" applyAlignment="1">
      <alignment wrapText="1"/>
    </xf>
    <xf numFmtId="0" fontId="11" fillId="0" borderId="6" xfId="11" applyFont="1" applyBorder="1" applyAlignment="1">
      <alignment wrapText="1"/>
    </xf>
    <xf numFmtId="0" fontId="11" fillId="0" borderId="0" xfId="11" applyFont="1" applyBorder="1" applyAlignment="1">
      <alignment horizontal="center" wrapText="1"/>
    </xf>
    <xf numFmtId="0" fontId="12" fillId="0" borderId="17" xfId="11" applyBorder="1" applyAlignment="1">
      <alignment wrapText="1"/>
    </xf>
    <xf numFmtId="165" fontId="11" fillId="0" borderId="7" xfId="11" applyNumberFormat="1" applyFont="1" applyBorder="1" applyAlignment="1">
      <alignment horizontal="center" wrapText="1"/>
    </xf>
    <xf numFmtId="169" fontId="0" fillId="0" borderId="0" xfId="2" applyNumberFormat="1" applyFont="1" applyAlignment="1">
      <alignment wrapText="1"/>
    </xf>
    <xf numFmtId="0" fontId="11" fillId="0" borderId="0" xfId="0" applyFont="1" applyBorder="1" applyAlignment="1">
      <alignment horizontal="center" wrapText="1"/>
    </xf>
    <xf numFmtId="41" fontId="0" fillId="0" borderId="18" xfId="0" applyNumberFormat="1" applyFill="1" applyBorder="1" applyAlignment="1"/>
    <xf numFmtId="41" fontId="0" fillId="0" borderId="15" xfId="0" applyNumberFormat="1" applyFill="1" applyBorder="1" applyAlignment="1"/>
    <xf numFmtId="41" fontId="0" fillId="0" borderId="0" xfId="0" applyNumberFormat="1" applyFill="1" applyBorder="1" applyAlignment="1">
      <alignment wrapText="1"/>
    </xf>
    <xf numFmtId="0" fontId="12" fillId="0" borderId="0" xfId="11" applyAlignment="1">
      <alignment wrapText="1"/>
    </xf>
    <xf numFmtId="0" fontId="11" fillId="0" borderId="10" xfId="11" applyFont="1" applyBorder="1" applyAlignment="1">
      <alignment wrapText="1"/>
    </xf>
    <xf numFmtId="0" fontId="11" fillId="0" borderId="0" xfId="0" applyFont="1" applyBorder="1" applyAlignment="1">
      <alignment horizontal="center" wrapText="1"/>
    </xf>
    <xf numFmtId="0" fontId="65" fillId="0" borderId="6" xfId="0" applyFont="1" applyBorder="1" applyAlignment="1">
      <alignment wrapText="1"/>
    </xf>
    <xf numFmtId="170" fontId="0" fillId="0" borderId="0" xfId="0" applyNumberFormat="1" applyFill="1" applyBorder="1" applyAlignment="1">
      <alignment wrapText="1"/>
    </xf>
    <xf numFmtId="0" fontId="0" fillId="0" borderId="0" xfId="0" applyAlignment="1">
      <alignment wrapText="1"/>
    </xf>
    <xf numFmtId="0" fontId="11" fillId="0" borderId="6" xfId="11" applyFont="1" applyBorder="1" applyAlignment="1">
      <alignment wrapText="1"/>
    </xf>
    <xf numFmtId="165" fontId="11" fillId="0" borderId="7" xfId="11" applyNumberFormat="1" applyFont="1" applyBorder="1" applyAlignment="1">
      <alignment horizontal="center" wrapText="1"/>
    </xf>
    <xf numFmtId="0" fontId="12" fillId="0" borderId="0" xfId="11" applyAlignment="1"/>
    <xf numFmtId="165" fontId="11" fillId="0" borderId="25" xfId="11" applyNumberFormat="1" applyFont="1" applyBorder="1" applyAlignment="1" applyProtection="1">
      <alignment horizontal="center" wrapText="1"/>
    </xf>
    <xf numFmtId="165" fontId="11" fillId="0" borderId="7" xfId="11" applyNumberFormat="1" applyFont="1" applyBorder="1" applyAlignment="1" applyProtection="1">
      <alignment horizontal="center" wrapText="1"/>
    </xf>
    <xf numFmtId="0" fontId="12" fillId="0" borderId="0" xfId="11" applyAlignment="1" applyProtection="1">
      <alignment wrapText="1"/>
    </xf>
    <xf numFmtId="49" fontId="11" fillId="0" borderId="7" xfId="11" applyNumberFormat="1" applyFont="1" applyBorder="1" applyAlignment="1" applyProtection="1">
      <alignment horizontal="center" wrapText="1"/>
    </xf>
    <xf numFmtId="0" fontId="12" fillId="0" borderId="26" xfId="11" applyBorder="1" applyAlignment="1" applyProtection="1">
      <alignment wrapText="1"/>
    </xf>
    <xf numFmtId="0" fontId="12" fillId="0" borderId="27" xfId="11" applyBorder="1" applyAlignment="1" applyProtection="1">
      <alignment wrapText="1"/>
    </xf>
    <xf numFmtId="0" fontId="11" fillId="0" borderId="0" xfId="11" applyFont="1" applyBorder="1" applyAlignment="1" applyProtection="1">
      <alignment horizontal="center" wrapText="1"/>
    </xf>
    <xf numFmtId="49" fontId="11" fillId="0" borderId="17" xfId="11" applyNumberFormat="1" applyFont="1" applyBorder="1" applyAlignment="1" applyProtection="1">
      <alignment horizontal="center" wrapText="1"/>
    </xf>
    <xf numFmtId="0" fontId="11" fillId="0" borderId="6" xfId="11" applyFont="1" applyBorder="1" applyAlignment="1" applyProtection="1">
      <alignment wrapText="1"/>
    </xf>
    <xf numFmtId="0" fontId="12" fillId="0" borderId="18" xfId="11" applyBorder="1" applyAlignment="1" applyProtection="1">
      <alignment wrapText="1"/>
    </xf>
    <xf numFmtId="0" fontId="12" fillId="0" borderId="15" xfId="11" applyBorder="1" applyAlignment="1" applyProtection="1">
      <alignment wrapText="1"/>
    </xf>
    <xf numFmtId="0" fontId="11" fillId="0" borderId="0" xfId="11" applyFont="1" applyBorder="1" applyAlignment="1" applyProtection="1">
      <alignment wrapText="1"/>
    </xf>
    <xf numFmtId="0" fontId="12" fillId="0" borderId="0" xfId="11" applyBorder="1" applyAlignment="1" applyProtection="1">
      <alignment wrapText="1"/>
    </xf>
    <xf numFmtId="42" fontId="11" fillId="0" borderId="0" xfId="11" applyNumberFormat="1" applyFont="1" applyBorder="1" applyAlignment="1" applyProtection="1"/>
    <xf numFmtId="42" fontId="11" fillId="0" borderId="0" xfId="11" applyNumberFormat="1" applyFont="1" applyAlignment="1" applyProtection="1"/>
    <xf numFmtId="42" fontId="12" fillId="0" borderId="0" xfId="11" applyNumberFormat="1" applyAlignment="1" applyProtection="1"/>
    <xf numFmtId="42" fontId="12" fillId="0" borderId="18" xfId="11" applyNumberFormat="1" applyBorder="1" applyAlignment="1" applyProtection="1"/>
    <xf numFmtId="42" fontId="12" fillId="0" borderId="15" xfId="11" applyNumberFormat="1" applyBorder="1" applyAlignment="1" applyProtection="1"/>
    <xf numFmtId="42" fontId="12" fillId="0" borderId="0" xfId="11" applyNumberFormat="1" applyBorder="1" applyAlignment="1" applyProtection="1">
      <alignment wrapText="1"/>
    </xf>
    <xf numFmtId="41" fontId="11" fillId="0" borderId="0" xfId="11" applyNumberFormat="1" applyFont="1" applyBorder="1" applyAlignment="1" applyProtection="1"/>
    <xf numFmtId="41" fontId="11" fillId="0" borderId="0" xfId="11" applyNumberFormat="1" applyFont="1" applyAlignment="1" applyProtection="1"/>
    <xf numFmtId="41" fontId="12" fillId="0" borderId="0" xfId="11" applyNumberFormat="1" applyAlignment="1" applyProtection="1"/>
    <xf numFmtId="41" fontId="12" fillId="0" borderId="18" xfId="11" applyNumberFormat="1" applyBorder="1" applyAlignment="1" applyProtection="1"/>
    <xf numFmtId="41" fontId="12" fillId="0" borderId="15" xfId="11" applyNumberFormat="1" applyBorder="1" applyAlignment="1" applyProtection="1"/>
    <xf numFmtId="41" fontId="12" fillId="0" borderId="0" xfId="11" applyNumberFormat="1" applyBorder="1" applyAlignment="1" applyProtection="1">
      <alignment wrapText="1"/>
    </xf>
    <xf numFmtId="41" fontId="11" fillId="0" borderId="7" xfId="11" applyNumberFormat="1" applyFont="1" applyBorder="1" applyAlignment="1" applyProtection="1"/>
    <xf numFmtId="42" fontId="11" fillId="0" borderId="22" xfId="11" applyNumberFormat="1" applyFont="1" applyBorder="1" applyAlignment="1" applyProtection="1"/>
    <xf numFmtId="42" fontId="11" fillId="0" borderId="19" xfId="11" applyNumberFormat="1" applyFont="1" applyBorder="1" applyAlignment="1" applyProtection="1"/>
    <xf numFmtId="0" fontId="11" fillId="0" borderId="0" xfId="11" applyFont="1" applyBorder="1" applyAlignment="1" applyProtection="1"/>
    <xf numFmtId="0" fontId="12" fillId="0" borderId="0" xfId="11" applyAlignment="1" applyProtection="1"/>
    <xf numFmtId="0" fontId="12" fillId="0" borderId="18" xfId="11" applyBorder="1" applyAlignment="1" applyProtection="1"/>
    <xf numFmtId="0" fontId="12" fillId="0" borderId="15" xfId="11" applyBorder="1" applyAlignment="1" applyProtection="1"/>
    <xf numFmtId="0" fontId="12" fillId="0" borderId="0" xfId="11" applyBorder="1" applyAlignment="1" applyProtection="1"/>
    <xf numFmtId="167" fontId="11" fillId="0" borderId="0" xfId="1" applyNumberFormat="1" applyFont="1" applyAlignment="1" applyProtection="1"/>
    <xf numFmtId="167" fontId="11" fillId="0" borderId="0" xfId="1" applyNumberFormat="1" applyFont="1" applyBorder="1" applyAlignment="1" applyProtection="1"/>
    <xf numFmtId="0" fontId="12" fillId="0" borderId="0" xfId="11" applyFill="1" applyBorder="1" applyAlignment="1" applyProtection="1"/>
    <xf numFmtId="0" fontId="11" fillId="0" borderId="0" xfId="11" applyFont="1" applyFill="1" applyBorder="1" applyAlignment="1" applyProtection="1"/>
    <xf numFmtId="42" fontId="11" fillId="0" borderId="0" xfId="11" applyNumberFormat="1" applyFont="1" applyFill="1" applyBorder="1" applyAlignment="1" applyProtection="1"/>
    <xf numFmtId="42" fontId="12" fillId="0" borderId="0" xfId="11" applyNumberFormat="1" applyFill="1" applyBorder="1" applyAlignment="1" applyProtection="1"/>
    <xf numFmtId="42" fontId="12" fillId="0" borderId="0" xfId="11" applyNumberFormat="1" applyFill="1" applyBorder="1" applyAlignment="1" applyProtection="1">
      <alignment wrapText="1"/>
    </xf>
    <xf numFmtId="49" fontId="12" fillId="0" borderId="0" xfId="11" applyNumberFormat="1" applyAlignment="1" applyProtection="1">
      <alignment horizontal="left" wrapText="1"/>
    </xf>
    <xf numFmtId="49" fontId="11" fillId="0" borderId="0" xfId="11" applyNumberFormat="1" applyFont="1" applyBorder="1" applyAlignment="1" applyProtection="1">
      <alignment horizontal="left" wrapText="1"/>
    </xf>
    <xf numFmtId="169" fontId="11" fillId="0" borderId="0" xfId="2" applyNumberFormat="1" applyFont="1" applyAlignment="1" applyProtection="1"/>
    <xf numFmtId="49" fontId="0" fillId="0" borderId="0" xfId="2" applyNumberFormat="1" applyFont="1" applyAlignment="1" applyProtection="1">
      <alignment horizontal="left"/>
    </xf>
    <xf numFmtId="49" fontId="11" fillId="0" borderId="0" xfId="2" applyNumberFormat="1" applyFont="1" applyBorder="1" applyAlignment="1" applyProtection="1">
      <alignment horizontal="left" wrapText="1"/>
    </xf>
    <xf numFmtId="49" fontId="0" fillId="0" borderId="0" xfId="2" applyNumberFormat="1" applyFont="1" applyAlignment="1" applyProtection="1">
      <alignment horizontal="left" wrapText="1"/>
    </xf>
    <xf numFmtId="169" fontId="11" fillId="0" borderId="0" xfId="2" applyNumberFormat="1" applyFont="1" applyAlignment="1" applyProtection="1">
      <alignment wrapText="1"/>
    </xf>
    <xf numFmtId="168" fontId="11" fillId="0" borderId="0" xfId="1" applyNumberFormat="1" applyFont="1" applyAlignment="1" applyProtection="1"/>
    <xf numFmtId="49" fontId="0" fillId="0" borderId="0" xfId="1" applyNumberFormat="1" applyFont="1" applyAlignment="1" applyProtection="1">
      <alignment horizontal="left"/>
    </xf>
    <xf numFmtId="49" fontId="11" fillId="0" borderId="0" xfId="1" applyNumberFormat="1" applyFont="1" applyBorder="1" applyAlignment="1" applyProtection="1">
      <alignment horizontal="left" wrapText="1"/>
    </xf>
    <xf numFmtId="49" fontId="0" fillId="0" borderId="0" xfId="1" applyNumberFormat="1" applyFont="1" applyAlignment="1" applyProtection="1">
      <alignment horizontal="left" wrapText="1"/>
    </xf>
    <xf numFmtId="168" fontId="11" fillId="0" borderId="7" xfId="1" applyNumberFormat="1" applyFont="1" applyBorder="1" applyAlignment="1" applyProtection="1"/>
    <xf numFmtId="168" fontId="11" fillId="0" borderId="7" xfId="1" applyNumberFormat="1" applyFont="1" applyBorder="1" applyAlignment="1" applyProtection="1">
      <alignment wrapText="1"/>
    </xf>
    <xf numFmtId="168" fontId="11" fillId="0" borderId="6" xfId="1" applyNumberFormat="1" applyFont="1" applyBorder="1" applyAlignment="1" applyProtection="1"/>
    <xf numFmtId="169" fontId="11" fillId="0" borderId="22" xfId="2" applyNumberFormat="1" applyFont="1" applyBorder="1" applyAlignment="1" applyProtection="1"/>
    <xf numFmtId="169" fontId="11" fillId="0" borderId="12" xfId="2" applyNumberFormat="1" applyFont="1" applyBorder="1" applyAlignment="1" applyProtection="1"/>
    <xf numFmtId="49" fontId="12" fillId="0" borderId="0" xfId="11" applyNumberFormat="1" applyAlignment="1" applyProtection="1">
      <alignment horizontal="left"/>
    </xf>
    <xf numFmtId="0" fontId="11" fillId="0" borderId="10" xfId="11" applyFont="1" applyBorder="1" applyAlignment="1" applyProtection="1">
      <alignment wrapText="1"/>
    </xf>
    <xf numFmtId="0" fontId="11" fillId="0" borderId="10" xfId="11" applyFont="1" applyBorder="1" applyAlignment="1" applyProtection="1"/>
    <xf numFmtId="49" fontId="11" fillId="0" borderId="15" xfId="5" applyNumberFormat="1" applyFont="1" applyFill="1" applyBorder="1" applyAlignment="1" applyProtection="1">
      <alignment horizontal="left"/>
    </xf>
    <xf numFmtId="49" fontId="11" fillId="0" borderId="0" xfId="5" applyNumberFormat="1" applyFont="1" applyFill="1" applyBorder="1" applyAlignment="1" applyProtection="1">
      <alignment horizontal="left"/>
    </xf>
    <xf numFmtId="49" fontId="11" fillId="0" borderId="0" xfId="5" applyNumberFormat="1" applyFont="1" applyFill="1" applyAlignment="1" applyProtection="1">
      <alignment horizontal="left"/>
    </xf>
    <xf numFmtId="49" fontId="11" fillId="0" borderId="18" xfId="5" applyNumberFormat="1" applyFont="1" applyFill="1" applyBorder="1" applyAlignment="1" applyProtection="1">
      <alignment horizontal="left"/>
    </xf>
    <xf numFmtId="172" fontId="11" fillId="0" borderId="0" xfId="11" applyNumberFormat="1" applyFont="1" applyFill="1" applyBorder="1" applyAlignment="1" applyProtection="1">
      <alignment horizontal="right"/>
    </xf>
    <xf numFmtId="49" fontId="0" fillId="0" borderId="0" xfId="6" applyNumberFormat="1" applyFont="1" applyAlignment="1" applyProtection="1">
      <alignment horizontal="left" wrapText="1"/>
    </xf>
    <xf numFmtId="170" fontId="11" fillId="0" borderId="0" xfId="5" applyNumberFormat="1" applyFont="1" applyFill="1" applyBorder="1" applyAlignment="1" applyProtection="1">
      <alignment horizontal="right"/>
    </xf>
    <xf numFmtId="172" fontId="11" fillId="0" borderId="0" xfId="5" applyNumberFormat="1" applyFont="1" applyFill="1" applyBorder="1" applyAlignment="1" applyProtection="1">
      <alignment horizontal="right"/>
    </xf>
    <xf numFmtId="170" fontId="11" fillId="0" borderId="17" xfId="5" applyNumberFormat="1" applyFont="1" applyFill="1" applyBorder="1" applyAlignment="1" applyProtection="1">
      <alignment horizontal="right"/>
    </xf>
    <xf numFmtId="172" fontId="11" fillId="0" borderId="17" xfId="5" applyNumberFormat="1" applyFont="1" applyFill="1" applyBorder="1" applyAlignment="1" applyProtection="1">
      <alignment horizontal="right"/>
    </xf>
    <xf numFmtId="170" fontId="11" fillId="0" borderId="19" xfId="5" applyNumberFormat="1" applyFont="1" applyFill="1" applyBorder="1" applyProtection="1"/>
    <xf numFmtId="172" fontId="11" fillId="0" borderId="19" xfId="5" applyNumberFormat="1" applyFont="1" applyFill="1" applyBorder="1" applyProtection="1"/>
    <xf numFmtId="180" fontId="11" fillId="0" borderId="8" xfId="2" applyNumberFormat="1" applyFont="1" applyBorder="1" applyAlignment="1" applyProtection="1"/>
    <xf numFmtId="180" fontId="0" fillId="0" borderId="0" xfId="2" applyNumberFormat="1" applyFont="1" applyAlignment="1" applyProtection="1">
      <alignment horizontal="left"/>
    </xf>
    <xf numFmtId="180" fontId="11" fillId="0" borderId="0" xfId="2" applyNumberFormat="1" applyFont="1" applyBorder="1" applyAlignment="1" applyProtection="1">
      <alignment horizontal="left" wrapText="1"/>
    </xf>
    <xf numFmtId="180" fontId="0" fillId="0" borderId="0" xfId="2" applyNumberFormat="1" applyFont="1" applyAlignment="1" applyProtection="1">
      <alignment horizontal="left" wrapText="1"/>
    </xf>
    <xf numFmtId="49" fontId="11" fillId="0" borderId="0" xfId="10" applyNumberFormat="1" applyFont="1" applyFill="1" applyBorder="1" applyAlignment="1" applyProtection="1"/>
    <xf numFmtId="168" fontId="11" fillId="0" borderId="0" xfId="5" applyNumberFormat="1" applyFont="1" applyFill="1" applyBorder="1" applyAlignment="1" applyProtection="1"/>
    <xf numFmtId="49" fontId="11" fillId="0" borderId="0" xfId="5" applyNumberFormat="1" applyFont="1" applyFill="1" applyBorder="1" applyProtection="1"/>
    <xf numFmtId="167" fontId="11" fillId="0" borderId="0" xfId="5" applyNumberFormat="1" applyFont="1" applyFill="1" applyBorder="1" applyProtection="1"/>
    <xf numFmtId="168" fontId="11" fillId="0" borderId="0" xfId="5" applyNumberFormat="1" applyFont="1" applyFill="1" applyBorder="1" applyProtection="1"/>
    <xf numFmtId="170" fontId="11" fillId="0" borderId="0" xfId="10" applyNumberFormat="1" applyFont="1" applyFill="1" applyBorder="1" applyAlignment="1" applyProtection="1"/>
    <xf numFmtId="168" fontId="11" fillId="0" borderId="18" xfId="10" applyNumberFormat="1" applyFont="1" applyFill="1" applyBorder="1" applyAlignment="1" applyProtection="1">
      <alignment horizontal="right"/>
    </xf>
    <xf numFmtId="172" fontId="11" fillId="0" borderId="0" xfId="10" applyNumberFormat="1" applyFont="1" applyFill="1" applyBorder="1" applyAlignment="1" applyProtection="1"/>
    <xf numFmtId="168" fontId="11" fillId="0" borderId="0" xfId="10" applyNumberFormat="1" applyFont="1" applyFill="1" applyBorder="1" applyAlignment="1" applyProtection="1"/>
    <xf numFmtId="49" fontId="11" fillId="0" borderId="15" xfId="10" applyNumberFormat="1" applyFont="1" applyFill="1" applyBorder="1" applyAlignment="1" applyProtection="1"/>
    <xf numFmtId="168" fontId="11" fillId="0" borderId="0" xfId="10" applyNumberFormat="1" applyFont="1" applyFill="1" applyBorder="1" applyProtection="1"/>
    <xf numFmtId="168" fontId="11" fillId="0" borderId="17" xfId="10" applyNumberFormat="1" applyFont="1" applyFill="1" applyBorder="1" applyProtection="1"/>
    <xf numFmtId="49" fontId="11" fillId="0" borderId="20" xfId="10" applyNumberFormat="1" applyFont="1" applyFill="1" applyBorder="1" applyProtection="1"/>
    <xf numFmtId="169" fontId="0" fillId="0" borderId="0" xfId="2" applyNumberFormat="1" applyFont="1" applyAlignment="1">
      <alignment wrapText="1"/>
    </xf>
    <xf numFmtId="41" fontId="65" fillId="0" borderId="0" xfId="0" applyNumberFormat="1" applyFont="1" applyAlignment="1"/>
    <xf numFmtId="0" fontId="0" fillId="0" borderId="17" xfId="0" applyBorder="1" applyAlignment="1">
      <alignment wrapText="1"/>
    </xf>
    <xf numFmtId="0" fontId="0" fillId="0" borderId="15" xfId="0" applyBorder="1" applyAlignment="1">
      <alignment wrapText="1"/>
    </xf>
    <xf numFmtId="0" fontId="11" fillId="0" borderId="0" xfId="0" applyFont="1" applyFill="1" applyAlignment="1">
      <alignment horizontal="left" wrapText="1"/>
    </xf>
    <xf numFmtId="0" fontId="11" fillId="0" borderId="0" xfId="0" applyFont="1" applyFill="1" applyAlignment="1">
      <alignment wrapText="1"/>
    </xf>
    <xf numFmtId="0" fontId="0" fillId="0" borderId="0" xfId="0" applyFill="1" applyAlignment="1">
      <alignment wrapText="1"/>
    </xf>
    <xf numFmtId="0" fontId="14" fillId="0" borderId="0" xfId="0" applyFont="1" applyFill="1" applyAlignment="1">
      <alignment wrapText="1"/>
    </xf>
    <xf numFmtId="0" fontId="11" fillId="0" borderId="0" xfId="0" applyFont="1" applyFill="1" applyAlignment="1">
      <alignment horizontal="left" wrapText="1" indent="2"/>
    </xf>
    <xf numFmtId="0" fontId="11" fillId="0" borderId="0" xfId="0" applyFont="1" applyFill="1" applyAlignment="1">
      <alignment horizontal="left" wrapText="1" indent="3"/>
    </xf>
    <xf numFmtId="0" fontId="11" fillId="0" borderId="0" xfId="11" applyFont="1" applyFill="1" applyAlignment="1" applyProtection="1">
      <alignment vertical="top" wrapText="1"/>
      <protection locked="0"/>
    </xf>
    <xf numFmtId="0" fontId="10" fillId="0" borderId="0" xfId="0" applyFont="1" applyFill="1" applyAlignment="1">
      <alignment wrapText="1"/>
    </xf>
    <xf numFmtId="0" fontId="11" fillId="0" borderId="0" xfId="0" applyFont="1" applyFill="1" applyAlignment="1">
      <alignment horizontal="left" wrapText="1" indent="1"/>
    </xf>
    <xf numFmtId="0" fontId="11" fillId="0" borderId="0" xfId="11" applyFont="1" applyFill="1" applyAlignment="1">
      <alignment wrapText="1"/>
    </xf>
    <xf numFmtId="0" fontId="12" fillId="0" borderId="0" xfId="11" applyFill="1" applyAlignment="1">
      <alignment wrapText="1"/>
    </xf>
    <xf numFmtId="0" fontId="35" fillId="0" borderId="0" xfId="0" applyFont="1" applyFill="1" applyBorder="1" applyAlignment="1">
      <alignment wrapText="1"/>
    </xf>
    <xf numFmtId="0" fontId="65" fillId="0" borderId="6" xfId="0" applyFont="1" applyFill="1" applyBorder="1" applyAlignment="1">
      <alignment wrapText="1"/>
    </xf>
    <xf numFmtId="0" fontId="0" fillId="0" borderId="0" xfId="0" applyFill="1"/>
    <xf numFmtId="0" fontId="0" fillId="0" borderId="17" xfId="0" applyFill="1" applyBorder="1" applyAlignment="1" applyProtection="1">
      <alignment wrapText="1"/>
      <protection locked="0"/>
    </xf>
    <xf numFmtId="0" fontId="0" fillId="0" borderId="20" xfId="0" applyFill="1" applyBorder="1" applyAlignment="1">
      <alignment wrapText="1"/>
    </xf>
    <xf numFmtId="0" fontId="0" fillId="0" borderId="21" xfId="0" applyFill="1" applyBorder="1" applyAlignment="1">
      <alignment wrapText="1"/>
    </xf>
    <xf numFmtId="0" fontId="11" fillId="0" borderId="28" xfId="0" applyFont="1" applyFill="1" applyBorder="1" applyAlignment="1">
      <alignment wrapText="1"/>
    </xf>
    <xf numFmtId="0" fontId="14" fillId="0" borderId="0" xfId="0" applyFont="1" applyFill="1" applyAlignment="1"/>
    <xf numFmtId="0" fontId="11" fillId="0" borderId="6" xfId="0" applyFont="1" applyFill="1" applyBorder="1" applyAlignment="1">
      <alignment wrapText="1"/>
    </xf>
    <xf numFmtId="0" fontId="0" fillId="0" borderId="26" xfId="0" applyFill="1" applyBorder="1" applyAlignment="1">
      <alignment wrapText="1"/>
    </xf>
    <xf numFmtId="165" fontId="11" fillId="0" borderId="25" xfId="0" applyNumberFormat="1" applyFont="1" applyFill="1" applyBorder="1" applyAlignment="1">
      <alignment horizontal="center" wrapText="1"/>
    </xf>
    <xf numFmtId="0" fontId="0" fillId="0" borderId="27" xfId="0" applyFill="1" applyBorder="1" applyAlignment="1">
      <alignment wrapText="1"/>
    </xf>
    <xf numFmtId="0" fontId="11" fillId="0" borderId="0" xfId="0" applyFont="1" applyFill="1" applyBorder="1" applyAlignment="1">
      <alignment horizontal="center" wrapText="1"/>
    </xf>
    <xf numFmtId="165" fontId="11" fillId="0" borderId="7" xfId="0" applyNumberFormat="1" applyFont="1" applyFill="1" applyBorder="1" applyAlignment="1">
      <alignment horizontal="center" wrapText="1"/>
    </xf>
    <xf numFmtId="0" fontId="25" fillId="0" borderId="0" xfId="0" applyFont="1" applyFill="1" applyBorder="1" applyAlignment="1">
      <alignment horizontal="center" wrapText="1"/>
    </xf>
    <xf numFmtId="165" fontId="11" fillId="0" borderId="25" xfId="3" applyNumberFormat="1" applyFont="1" applyFill="1" applyBorder="1" applyAlignment="1">
      <alignment horizontal="center" wrapText="1"/>
    </xf>
    <xf numFmtId="0" fontId="9" fillId="0" borderId="27" xfId="3" applyFill="1" applyBorder="1" applyAlignment="1">
      <alignment wrapText="1"/>
    </xf>
    <xf numFmtId="0" fontId="11" fillId="0" borderId="0" xfId="3" applyFont="1" applyFill="1" applyBorder="1" applyAlignment="1">
      <alignment horizontal="center" wrapText="1"/>
    </xf>
    <xf numFmtId="165" fontId="11" fillId="0" borderId="17" xfId="3" applyNumberFormat="1" applyFont="1" applyFill="1" applyBorder="1" applyAlignment="1">
      <alignment horizontal="center" wrapText="1"/>
    </xf>
    <xf numFmtId="0" fontId="11" fillId="0" borderId="6" xfId="0" applyFont="1" applyFill="1" applyBorder="1" applyAlignment="1" applyProtection="1">
      <alignment wrapText="1"/>
      <protection locked="0"/>
    </xf>
    <xf numFmtId="44" fontId="0" fillId="0" borderId="0" xfId="0" applyNumberFormat="1" applyFill="1" applyBorder="1" applyAlignment="1"/>
    <xf numFmtId="44" fontId="11" fillId="0" borderId="0" xfId="0" applyNumberFormat="1" applyFont="1" applyFill="1" applyBorder="1" applyAlignment="1"/>
    <xf numFmtId="44" fontId="0" fillId="0" borderId="18" xfId="0" applyNumberFormat="1" applyFill="1" applyBorder="1" applyAlignment="1"/>
    <xf numFmtId="44" fontId="0" fillId="0" borderId="15" xfId="0" applyNumberFormat="1" applyFill="1" applyBorder="1" applyAlignment="1"/>
    <xf numFmtId="0" fontId="25" fillId="0" borderId="0" xfId="0" applyFont="1" applyFill="1" applyAlignment="1">
      <alignment horizontal="left" vertical="top" wrapText="1"/>
    </xf>
    <xf numFmtId="165" fontId="11" fillId="0" borderId="7" xfId="3" applyNumberFormat="1" applyFont="1" applyFill="1" applyBorder="1" applyAlignment="1">
      <alignment horizontal="center" wrapText="1"/>
    </xf>
    <xf numFmtId="0" fontId="0" fillId="0" borderId="0" xfId="0" applyFill="1" applyAlignment="1">
      <alignment horizontal="left" wrapText="1" indent="1"/>
    </xf>
    <xf numFmtId="0" fontId="0" fillId="0" borderId="0" xfId="0" applyFill="1" applyAlignment="1">
      <alignment horizontal="left" wrapText="1"/>
    </xf>
    <xf numFmtId="0" fontId="10" fillId="0" borderId="0" xfId="0" applyFont="1" applyFill="1" applyAlignment="1">
      <alignment horizontal="left"/>
    </xf>
    <xf numFmtId="0" fontId="34" fillId="0" borderId="0" xfId="0" quotePrefix="1" applyNumberFormat="1" applyFont="1" applyFill="1" applyAlignment="1" applyProtection="1">
      <alignment horizontal="left" vertical="top" wrapText="1"/>
      <protection locked="0"/>
    </xf>
    <xf numFmtId="49" fontId="11" fillId="0" borderId="25" xfId="0" quotePrefix="1" applyNumberFormat="1" applyFont="1" applyFill="1" applyBorder="1" applyAlignment="1">
      <alignment horizontal="center" wrapText="1"/>
    </xf>
    <xf numFmtId="0" fontId="12" fillId="0" borderId="0" xfId="0" applyFont="1" applyFill="1" applyBorder="1" applyAlignment="1">
      <alignment wrapText="1"/>
    </xf>
    <xf numFmtId="42" fontId="0" fillId="0" borderId="18" xfId="0" applyNumberFormat="1" applyFill="1" applyBorder="1" applyAlignment="1"/>
    <xf numFmtId="42" fontId="0" fillId="0" borderId="15" xfId="0" applyNumberFormat="1" applyFill="1" applyBorder="1" applyAlignment="1"/>
    <xf numFmtId="170" fontId="11" fillId="0" borderId="8" xfId="0" applyNumberFormat="1" applyFont="1" applyFill="1" applyBorder="1" applyAlignment="1"/>
    <xf numFmtId="170" fontId="0" fillId="0" borderId="0" xfId="0" applyNumberFormat="1" applyFill="1" applyBorder="1" applyAlignment="1"/>
    <xf numFmtId="170" fontId="11" fillId="0" borderId="0" xfId="0" applyNumberFormat="1" applyFont="1" applyFill="1" applyBorder="1" applyAlignment="1"/>
    <xf numFmtId="170" fontId="0" fillId="0" borderId="18" xfId="0" applyNumberFormat="1" applyFill="1" applyBorder="1" applyAlignment="1"/>
    <xf numFmtId="170" fontId="0" fillId="0" borderId="15" xfId="0" applyNumberFormat="1" applyFill="1" applyBorder="1" applyAlignment="1"/>
    <xf numFmtId="166" fontId="11" fillId="0" borderId="8" xfId="0" applyNumberFormat="1" applyFont="1" applyFill="1" applyBorder="1" applyAlignment="1"/>
    <xf numFmtId="44" fontId="11" fillId="0" borderId="8" xfId="0" applyNumberFormat="1" applyFont="1" applyFill="1" applyBorder="1" applyAlignment="1"/>
    <xf numFmtId="44" fontId="0" fillId="0" borderId="0" xfId="0" applyNumberFormat="1" applyFill="1" applyBorder="1" applyAlignment="1">
      <alignment wrapText="1"/>
    </xf>
    <xf numFmtId="0" fontId="11" fillId="0" borderId="2" xfId="0" applyFont="1" applyFill="1" applyBorder="1" applyAlignment="1">
      <alignment wrapText="1"/>
    </xf>
    <xf numFmtId="0" fontId="25" fillId="0" borderId="3" xfId="0" applyFont="1" applyFill="1" applyBorder="1" applyAlignment="1">
      <alignment horizontal="center" wrapText="1"/>
    </xf>
    <xf numFmtId="0" fontId="11" fillId="0" borderId="4" xfId="0" applyFont="1" applyFill="1" applyBorder="1" applyAlignment="1">
      <alignment horizontal="center" wrapText="1"/>
    </xf>
    <xf numFmtId="42" fontId="11" fillId="0" borderId="8" xfId="1" applyNumberFormat="1" applyFont="1" applyFill="1" applyBorder="1" applyAlignment="1"/>
    <xf numFmtId="41" fontId="25" fillId="0" borderId="0" xfId="1" quotePrefix="1" applyNumberFormat="1" applyFont="1" applyFill="1" applyBorder="1" applyAlignment="1">
      <alignment wrapText="1"/>
    </xf>
    <xf numFmtId="0" fontId="11" fillId="0" borderId="4" xfId="0" applyFont="1" applyFill="1" applyBorder="1" applyAlignment="1"/>
    <xf numFmtId="41" fontId="11" fillId="0" borderId="4" xfId="0" applyNumberFormat="1" applyFont="1" applyFill="1" applyBorder="1" applyAlignment="1"/>
    <xf numFmtId="0" fontId="11" fillId="0" borderId="15" xfId="0" applyFont="1" applyFill="1" applyBorder="1" applyAlignment="1"/>
    <xf numFmtId="0" fontId="11" fillId="0" borderId="5" xfId="0" applyFont="1" applyFill="1" applyBorder="1" applyAlignment="1">
      <alignment wrapText="1"/>
    </xf>
    <xf numFmtId="0" fontId="11" fillId="0" borderId="11" xfId="0" applyFont="1" applyFill="1" applyBorder="1" applyAlignment="1">
      <alignment wrapText="1"/>
    </xf>
    <xf numFmtId="0" fontId="0" fillId="0" borderId="16" xfId="0" applyFill="1" applyBorder="1" applyAlignment="1">
      <alignment wrapText="1"/>
    </xf>
    <xf numFmtId="0" fontId="66" fillId="0" borderId="6" xfId="0" applyFont="1" applyFill="1" applyBorder="1" applyAlignment="1">
      <alignment wrapText="1"/>
    </xf>
    <xf numFmtId="0" fontId="12" fillId="0" borderId="6" xfId="0" applyFont="1" applyFill="1" applyBorder="1" applyAlignment="1">
      <alignment wrapText="1"/>
    </xf>
    <xf numFmtId="0" fontId="11" fillId="0" borderId="0" xfId="0" applyFont="1" applyFill="1" applyAlignment="1">
      <alignment horizontal="left" wrapText="1" indent="4"/>
    </xf>
    <xf numFmtId="0" fontId="11" fillId="0" borderId="0" xfId="0" applyFont="1" applyFill="1" applyAlignment="1">
      <alignment horizontal="left" wrapText="1" indent="5"/>
    </xf>
    <xf numFmtId="171" fontId="0" fillId="0" borderId="0" xfId="0" applyNumberFormat="1" applyFill="1" applyAlignment="1"/>
    <xf numFmtId="171" fontId="11" fillId="0" borderId="0" xfId="0" applyNumberFormat="1" applyFont="1" applyFill="1" applyBorder="1" applyAlignment="1"/>
    <xf numFmtId="171" fontId="0" fillId="0" borderId="18" xfId="0" applyNumberFormat="1" applyFill="1" applyBorder="1" applyAlignment="1"/>
    <xf numFmtId="167" fontId="11" fillId="0" borderId="10" xfId="1" applyNumberFormat="1" applyFont="1" applyFill="1" applyBorder="1" applyAlignment="1"/>
    <xf numFmtId="171" fontId="0" fillId="0" borderId="0" xfId="0" applyNumberFormat="1" applyFill="1" applyBorder="1" applyAlignment="1"/>
    <xf numFmtId="171" fontId="0" fillId="0" borderId="15" xfId="0" applyNumberFormat="1" applyFill="1" applyBorder="1" applyAlignment="1"/>
    <xf numFmtId="0" fontId="12" fillId="0" borderId="28" xfId="0" applyFont="1" applyFill="1" applyBorder="1" applyAlignment="1">
      <alignment wrapText="1"/>
    </xf>
    <xf numFmtId="0" fontId="12" fillId="0" borderId="26" xfId="0" applyFont="1" applyFill="1" applyBorder="1" applyAlignment="1">
      <alignment wrapText="1"/>
    </xf>
    <xf numFmtId="0" fontId="25" fillId="0" borderId="27" xfId="0" applyFont="1" applyFill="1" applyBorder="1" applyAlignment="1">
      <alignment horizontal="center" wrapText="1"/>
    </xf>
    <xf numFmtId="41" fontId="11" fillId="0" borderId="15" xfId="0" applyNumberFormat="1" applyFont="1" applyFill="1" applyBorder="1" applyAlignment="1"/>
    <xf numFmtId="41" fontId="11" fillId="0" borderId="18" xfId="0" applyNumberFormat="1" applyFont="1" applyFill="1" applyBorder="1" applyAlignment="1"/>
    <xf numFmtId="41" fontId="11" fillId="0" borderId="8" xfId="0" applyNumberFormat="1" applyFont="1" applyFill="1" applyBorder="1" applyAlignment="1"/>
    <xf numFmtId="41" fontId="11" fillId="0" borderId="10" xfId="0" applyNumberFormat="1" applyFont="1" applyFill="1" applyBorder="1" applyAlignment="1"/>
    <xf numFmtId="0" fontId="11" fillId="0" borderId="21" xfId="0" applyFont="1" applyFill="1" applyBorder="1" applyAlignment="1">
      <alignment wrapText="1"/>
    </xf>
    <xf numFmtId="0" fontId="11" fillId="0" borderId="0" xfId="0" applyFont="1" applyFill="1" applyAlignment="1" applyProtection="1">
      <alignment horizontal="right" vertical="top" wrapText="1"/>
      <protection locked="0"/>
    </xf>
    <xf numFmtId="0" fontId="11" fillId="0" borderId="2" xfId="0" applyFont="1" applyFill="1" applyBorder="1" applyAlignment="1">
      <alignment horizontal="center" wrapText="1"/>
    </xf>
    <xf numFmtId="0" fontId="11" fillId="0" borderId="2" xfId="3" applyFont="1" applyFill="1" applyBorder="1" applyAlignment="1">
      <alignment horizontal="center" wrapText="1"/>
    </xf>
    <xf numFmtId="165" fontId="11" fillId="0" borderId="1" xfId="3" applyNumberFormat="1" applyFont="1" applyFill="1" applyBorder="1" applyAlignment="1">
      <alignment horizontal="center" wrapText="1"/>
    </xf>
    <xf numFmtId="0" fontId="11" fillId="0" borderId="14" xfId="0" applyFont="1" applyFill="1" applyBorder="1" applyAlignment="1">
      <alignment horizontal="center" wrapText="1"/>
    </xf>
    <xf numFmtId="0" fontId="11" fillId="0" borderId="4" xfId="3" applyFont="1" applyFill="1" applyBorder="1" applyAlignment="1">
      <alignment horizontal="center" wrapText="1"/>
    </xf>
    <xf numFmtId="0" fontId="34" fillId="0" borderId="0" xfId="0" quotePrefix="1" applyFont="1" applyFill="1" applyAlignment="1" applyProtection="1">
      <alignment horizontal="left" vertical="top" wrapText="1"/>
      <protection locked="0"/>
    </xf>
    <xf numFmtId="0" fontId="25" fillId="0" borderId="0" xfId="0" quotePrefix="1" applyFont="1" applyFill="1" applyAlignment="1">
      <alignment horizontal="left" vertical="top" wrapText="1"/>
    </xf>
    <xf numFmtId="0" fontId="12" fillId="0" borderId="0" xfId="11" applyAlignment="1">
      <alignment wrapText="1"/>
    </xf>
    <xf numFmtId="41" fontId="11" fillId="0" borderId="24" xfId="0" applyNumberFormat="1" applyFont="1" applyFill="1" applyBorder="1" applyAlignment="1"/>
    <xf numFmtId="0" fontId="0" fillId="0" borderId="0" xfId="0" applyAlignment="1">
      <alignment wrapText="1"/>
    </xf>
    <xf numFmtId="0" fontId="10" fillId="0" borderId="0" xfId="0" applyFont="1" applyFill="1" applyAlignment="1">
      <alignment wrapText="1"/>
    </xf>
    <xf numFmtId="0" fontId="0" fillId="0" borderId="0" xfId="0" applyFill="1" applyAlignment="1">
      <alignment wrapText="1"/>
    </xf>
    <xf numFmtId="0" fontId="11" fillId="0" borderId="0" xfId="0" applyFont="1" applyFill="1" applyAlignment="1">
      <alignment horizontal="left" wrapText="1"/>
    </xf>
    <xf numFmtId="0" fontId="11" fillId="0" borderId="0" xfId="0" applyFont="1" applyFill="1" applyAlignment="1">
      <alignment wrapText="1"/>
    </xf>
    <xf numFmtId="0" fontId="0" fillId="0" borderId="0" xfId="0" applyFill="1" applyAlignment="1" applyProtection="1">
      <alignment wrapText="1"/>
      <protection locked="0"/>
    </xf>
    <xf numFmtId="0" fontId="11" fillId="0" borderId="0" xfId="0" applyFont="1" applyFill="1" applyAlignment="1">
      <alignment horizontal="left" wrapText="1" indent="2"/>
    </xf>
    <xf numFmtId="0" fontId="11" fillId="0" borderId="0" xfId="0" applyFont="1" applyFill="1" applyAlignment="1">
      <alignment horizontal="left" wrapText="1" indent="1"/>
    </xf>
    <xf numFmtId="169" fontId="11" fillId="0" borderId="0" xfId="2" applyNumberFormat="1" applyFont="1" applyBorder="1" applyAlignment="1" applyProtection="1"/>
    <xf numFmtId="168" fontId="11" fillId="0" borderId="0" xfId="1" applyNumberFormat="1" applyFont="1" applyBorder="1" applyAlignment="1" applyProtection="1"/>
    <xf numFmtId="49" fontId="12" fillId="0" borderId="15" xfId="11" applyNumberFormat="1" applyBorder="1" applyAlignment="1" applyProtection="1">
      <alignment horizontal="left"/>
    </xf>
    <xf numFmtId="49" fontId="0" fillId="0" borderId="15" xfId="2" applyNumberFormat="1" applyFont="1" applyBorder="1" applyAlignment="1" applyProtection="1">
      <alignment horizontal="left"/>
    </xf>
    <xf numFmtId="49" fontId="0" fillId="0" borderId="15" xfId="1" applyNumberFormat="1" applyFont="1" applyBorder="1" applyAlignment="1" applyProtection="1">
      <alignment horizontal="left"/>
    </xf>
    <xf numFmtId="0" fontId="0" fillId="0" borderId="0" xfId="0" applyFill="1" applyAlignment="1">
      <alignment wrapText="1"/>
    </xf>
    <xf numFmtId="169" fontId="0" fillId="0" borderId="0" xfId="0" applyNumberFormat="1" applyFill="1" applyAlignment="1">
      <alignment wrapText="1"/>
    </xf>
    <xf numFmtId="44" fontId="0" fillId="0" borderId="0" xfId="0" applyNumberFormat="1" applyFill="1" applyAlignment="1">
      <alignment wrapText="1"/>
    </xf>
    <xf numFmtId="165" fontId="11" fillId="0" borderId="7" xfId="0" applyNumberFormat="1" applyFont="1" applyBorder="1" applyAlignment="1" applyProtection="1">
      <alignment horizontal="center" wrapText="1"/>
    </xf>
    <xf numFmtId="0" fontId="25" fillId="0" borderId="0" xfId="0" applyFont="1" applyBorder="1" applyAlignment="1" applyProtection="1">
      <alignment horizontal="center" wrapText="1"/>
    </xf>
    <xf numFmtId="0" fontId="11" fillId="0" borderId="0" xfId="0" applyFont="1" applyBorder="1" applyAlignment="1" applyProtection="1">
      <alignment horizontal="center" wrapText="1"/>
    </xf>
    <xf numFmtId="0" fontId="0" fillId="0" borderId="26" xfId="0" applyBorder="1" applyAlignment="1" applyProtection="1">
      <alignment wrapText="1"/>
    </xf>
    <xf numFmtId="165" fontId="11" fillId="0" borderId="25" xfId="3" applyNumberFormat="1" applyFont="1" applyBorder="1" applyAlignment="1" applyProtection="1">
      <alignment horizontal="center" wrapText="1"/>
    </xf>
    <xf numFmtId="0" fontId="9" fillId="0" borderId="27" xfId="3" applyBorder="1" applyAlignment="1" applyProtection="1">
      <alignment wrapText="1"/>
    </xf>
    <xf numFmtId="0" fontId="11" fillId="0" borderId="0" xfId="3" applyFont="1" applyBorder="1" applyAlignment="1" applyProtection="1">
      <alignment horizontal="center" wrapText="1"/>
    </xf>
    <xf numFmtId="0" fontId="11" fillId="0" borderId="6" xfId="0" applyFont="1" applyBorder="1" applyAlignment="1" applyProtection="1">
      <alignment wrapText="1"/>
    </xf>
    <xf numFmtId="0" fontId="35" fillId="0" borderId="0" xfId="0" applyFont="1" applyBorder="1" applyAlignment="1" applyProtection="1">
      <alignment wrapText="1"/>
    </xf>
    <xf numFmtId="0" fontId="11" fillId="0" borderId="0" xfId="0" applyFont="1" applyBorder="1" applyAlignment="1" applyProtection="1">
      <alignment wrapText="1"/>
    </xf>
    <xf numFmtId="0" fontId="0" fillId="0" borderId="18" xfId="0" applyBorder="1" applyAlignment="1" applyProtection="1">
      <alignment wrapText="1"/>
    </xf>
    <xf numFmtId="0" fontId="0" fillId="0" borderId="15" xfId="0" applyBorder="1" applyAlignment="1" applyProtection="1">
      <alignment wrapText="1"/>
    </xf>
    <xf numFmtId="169" fontId="35" fillId="0" borderId="0" xfId="2" applyNumberFormat="1" applyFont="1" applyBorder="1" applyAlignment="1" applyProtection="1"/>
    <xf numFmtId="169" fontId="0" fillId="0" borderId="18" xfId="2" applyNumberFormat="1" applyFont="1" applyBorder="1" applyAlignment="1" applyProtection="1"/>
    <xf numFmtId="169" fontId="0" fillId="0" borderId="15" xfId="2" applyNumberFormat="1" applyFont="1" applyBorder="1" applyAlignment="1" applyProtection="1"/>
    <xf numFmtId="168" fontId="35" fillId="0" borderId="0" xfId="1" applyNumberFormat="1" applyFont="1" applyBorder="1" applyAlignment="1" applyProtection="1"/>
    <xf numFmtId="0" fontId="11" fillId="0" borderId="0" xfId="0" applyFont="1" applyBorder="1" applyAlignment="1" applyProtection="1"/>
    <xf numFmtId="168" fontId="0" fillId="0" borderId="18" xfId="1" applyNumberFormat="1" applyFont="1" applyBorder="1" applyAlignment="1" applyProtection="1"/>
    <xf numFmtId="168" fontId="0" fillId="0" borderId="15" xfId="1" applyNumberFormat="1" applyFont="1" applyBorder="1" applyAlignment="1" applyProtection="1"/>
    <xf numFmtId="168" fontId="0" fillId="0" borderId="0" xfId="1" applyNumberFormat="1" applyFont="1" applyAlignment="1" applyProtection="1"/>
    <xf numFmtId="168" fontId="0" fillId="0" borderId="0" xfId="1" applyNumberFormat="1" applyFont="1" applyBorder="1" applyAlignment="1" applyProtection="1"/>
    <xf numFmtId="41" fontId="11" fillId="0" borderId="0" xfId="1" applyNumberFormat="1" applyFont="1" applyAlignment="1" applyProtection="1"/>
    <xf numFmtId="41" fontId="11" fillId="0" borderId="7" xfId="1" applyNumberFormat="1" applyFont="1" applyBorder="1" applyAlignment="1" applyProtection="1"/>
    <xf numFmtId="41" fontId="11" fillId="0" borderId="17" xfId="1" applyNumberFormat="1" applyFont="1" applyBorder="1" applyAlignment="1" applyProtection="1"/>
    <xf numFmtId="168" fontId="11" fillId="0" borderId="1" xfId="1" applyNumberFormat="1" applyFont="1" applyBorder="1" applyAlignment="1" applyProtection="1"/>
    <xf numFmtId="168" fontId="11" fillId="0" borderId="0" xfId="1" applyNumberFormat="1" applyFont="1" applyFill="1" applyAlignment="1" applyProtection="1"/>
    <xf numFmtId="168" fontId="35" fillId="0" borderId="0" xfId="1" applyNumberFormat="1" applyFont="1" applyFill="1" applyBorder="1" applyAlignment="1" applyProtection="1"/>
    <xf numFmtId="0" fontId="11" fillId="0" borderId="0" xfId="0" applyFont="1" applyFill="1" applyBorder="1" applyAlignment="1" applyProtection="1"/>
    <xf numFmtId="168" fontId="0" fillId="0" borderId="18" xfId="1" applyNumberFormat="1" applyFont="1" applyFill="1" applyBorder="1" applyAlignment="1" applyProtection="1"/>
    <xf numFmtId="168" fontId="11" fillId="0" borderId="0" xfId="1" applyNumberFormat="1" applyFont="1" applyFill="1" applyBorder="1" applyAlignment="1" applyProtection="1"/>
    <xf numFmtId="168" fontId="0" fillId="0" borderId="15" xfId="1" applyNumberFormat="1" applyFont="1" applyFill="1" applyBorder="1" applyAlignment="1" applyProtection="1"/>
    <xf numFmtId="41" fontId="11" fillId="0" borderId="0" xfId="1" applyNumberFormat="1" applyFont="1" applyFill="1" applyAlignment="1" applyProtection="1"/>
    <xf numFmtId="168" fontId="11" fillId="0" borderId="7" xfId="1" applyNumberFormat="1" applyFont="1" applyFill="1" applyBorder="1" applyAlignment="1" applyProtection="1"/>
    <xf numFmtId="168" fontId="11" fillId="0" borderId="1" xfId="1" applyNumberFormat="1" applyFont="1" applyFill="1" applyBorder="1" applyAlignment="1" applyProtection="1"/>
    <xf numFmtId="168" fontId="11" fillId="0" borderId="6" xfId="1" applyNumberFormat="1" applyFont="1" applyFill="1" applyBorder="1" applyAlignment="1" applyProtection="1"/>
    <xf numFmtId="168" fontId="0" fillId="0" borderId="0" xfId="1" applyNumberFormat="1" applyFont="1" applyFill="1" applyAlignment="1" applyProtection="1"/>
    <xf numFmtId="168" fontId="0" fillId="0" borderId="0" xfId="1" applyNumberFormat="1" applyFont="1" applyFill="1" applyBorder="1" applyAlignment="1" applyProtection="1"/>
    <xf numFmtId="168" fontId="25" fillId="0" borderId="0" xfId="1" applyNumberFormat="1" applyFont="1" applyFill="1" applyBorder="1" applyAlignment="1" applyProtection="1"/>
    <xf numFmtId="168" fontId="25" fillId="0" borderId="15" xfId="1" quotePrefix="1" applyNumberFormat="1" applyFont="1" applyFill="1" applyBorder="1" applyAlignment="1" applyProtection="1"/>
    <xf numFmtId="0" fontId="35" fillId="0" borderId="0" xfId="0" applyFont="1" applyFill="1" applyBorder="1" applyAlignment="1" applyProtection="1"/>
    <xf numFmtId="41" fontId="11" fillId="0" borderId="7" xfId="2" applyNumberFormat="1" applyFont="1" applyFill="1" applyBorder="1" applyAlignment="1" applyProtection="1"/>
    <xf numFmtId="169" fontId="35" fillId="0" borderId="0" xfId="2" applyNumberFormat="1" applyFont="1" applyFill="1" applyBorder="1" applyAlignment="1" applyProtection="1"/>
    <xf numFmtId="169" fontId="11" fillId="0" borderId="0" xfId="2" applyNumberFormat="1" applyFont="1" applyFill="1" applyBorder="1" applyAlignment="1" applyProtection="1"/>
    <xf numFmtId="169" fontId="0" fillId="0" borderId="18" xfId="2" applyNumberFormat="1" applyFont="1" applyFill="1" applyBorder="1" applyAlignment="1" applyProtection="1"/>
    <xf numFmtId="169" fontId="0" fillId="0" borderId="15" xfId="2" applyNumberFormat="1" applyFont="1" applyFill="1" applyBorder="1" applyAlignment="1" applyProtection="1"/>
    <xf numFmtId="169" fontId="11" fillId="0" borderId="8" xfId="2" applyNumberFormat="1" applyFont="1" applyFill="1" applyBorder="1" applyAlignment="1" applyProtection="1"/>
    <xf numFmtId="0" fontId="11" fillId="0" borderId="10" xfId="0" applyFont="1" applyFill="1" applyBorder="1" applyAlignment="1" applyProtection="1"/>
    <xf numFmtId="0" fontId="0" fillId="0" borderId="18" xfId="0" applyFill="1" applyBorder="1" applyAlignment="1" applyProtection="1"/>
    <xf numFmtId="0" fontId="0" fillId="0" borderId="15" xfId="0" applyFill="1" applyBorder="1" applyAlignment="1" applyProtection="1"/>
    <xf numFmtId="0" fontId="0" fillId="0" borderId="0" xfId="0" applyFill="1" applyAlignment="1" applyProtection="1"/>
    <xf numFmtId="0" fontId="0" fillId="0" borderId="0" xfId="0" applyFill="1" applyBorder="1" applyAlignment="1" applyProtection="1"/>
    <xf numFmtId="44" fontId="11" fillId="0" borderId="8" xfId="2" applyFont="1" applyFill="1" applyBorder="1" applyAlignment="1" applyProtection="1"/>
    <xf numFmtId="44" fontId="35" fillId="0" borderId="0" xfId="2" applyFont="1" applyFill="1" applyBorder="1" applyAlignment="1" applyProtection="1"/>
    <xf numFmtId="44" fontId="11" fillId="0" borderId="0" xfId="2" applyFont="1" applyFill="1" applyBorder="1" applyAlignment="1" applyProtection="1"/>
    <xf numFmtId="44" fontId="0" fillId="0" borderId="18" xfId="2" applyFont="1" applyFill="1" applyBorder="1" applyAlignment="1" applyProtection="1"/>
    <xf numFmtId="44" fontId="0" fillId="0" borderId="15" xfId="2" applyFont="1" applyFill="1" applyBorder="1" applyAlignment="1" applyProtection="1"/>
    <xf numFmtId="167" fontId="11" fillId="0" borderId="9" xfId="1" applyNumberFormat="1" applyFont="1" applyFill="1" applyBorder="1" applyAlignment="1" applyProtection="1"/>
    <xf numFmtId="167" fontId="35" fillId="0" borderId="0" xfId="1" applyNumberFormat="1" applyFont="1" applyFill="1" applyBorder="1" applyAlignment="1" applyProtection="1"/>
    <xf numFmtId="167" fontId="11" fillId="0" borderId="0" xfId="1" applyNumberFormat="1" applyFont="1" applyFill="1" applyBorder="1" applyAlignment="1" applyProtection="1"/>
    <xf numFmtId="167" fontId="0" fillId="0" borderId="18" xfId="1" applyNumberFormat="1" applyFont="1" applyFill="1" applyBorder="1" applyAlignment="1" applyProtection="1"/>
    <xf numFmtId="167" fontId="0" fillId="0" borderId="15" xfId="1" applyNumberFormat="1" applyFont="1" applyFill="1" applyBorder="1" applyAlignment="1" applyProtection="1"/>
    <xf numFmtId="0" fontId="25" fillId="0" borderId="0" xfId="0" applyFont="1" applyFill="1" applyBorder="1" applyAlignment="1" applyProtection="1"/>
    <xf numFmtId="44" fontId="0" fillId="0" borderId="0" xfId="2" applyFont="1" applyFill="1" applyBorder="1" applyAlignment="1" applyProtection="1"/>
    <xf numFmtId="0" fontId="65" fillId="0" borderId="6" xfId="0" applyFont="1" applyFill="1" applyBorder="1" applyAlignment="1" applyProtection="1">
      <alignment wrapText="1"/>
      <protection locked="0"/>
    </xf>
    <xf numFmtId="0" fontId="0" fillId="0" borderId="0" xfId="0" applyFill="1" applyProtection="1">
      <protection locked="0"/>
    </xf>
    <xf numFmtId="41" fontId="11" fillId="0" borderId="0" xfId="1" applyNumberFormat="1" applyFont="1" applyBorder="1" applyAlignment="1" applyProtection="1"/>
    <xf numFmtId="42" fontId="11" fillId="0" borderId="22" xfId="2" applyNumberFormat="1" applyFont="1" applyBorder="1" applyAlignment="1" applyProtection="1"/>
    <xf numFmtId="42" fontId="11" fillId="0" borderId="0" xfId="2" applyNumberFormat="1" applyFont="1" applyBorder="1" applyAlignment="1" applyProtection="1"/>
    <xf numFmtId="41" fontId="11" fillId="0" borderId="6" xfId="1" applyNumberFormat="1" applyFont="1" applyBorder="1" applyAlignment="1" applyProtection="1"/>
    <xf numFmtId="49" fontId="11" fillId="0" borderId="0" xfId="2" applyNumberFormat="1" applyFont="1" applyBorder="1" applyAlignment="1" applyProtection="1">
      <alignment horizontal="left"/>
    </xf>
    <xf numFmtId="49" fontId="11" fillId="0" borderId="0" xfId="1" applyNumberFormat="1" applyFont="1" applyBorder="1" applyAlignment="1" applyProtection="1">
      <alignment horizontal="left"/>
    </xf>
    <xf numFmtId="49" fontId="11" fillId="0" borderId="0" xfId="11" applyNumberFormat="1" applyFont="1" applyBorder="1" applyAlignment="1" applyProtection="1">
      <alignment horizontal="left"/>
    </xf>
    <xf numFmtId="180" fontId="11" fillId="0" borderId="0" xfId="2" applyNumberFormat="1" applyFont="1" applyBorder="1" applyAlignment="1" applyProtection="1">
      <alignment horizontal="left"/>
    </xf>
    <xf numFmtId="49" fontId="0" fillId="0" borderId="0" xfId="2" applyNumberFormat="1" applyFont="1" applyBorder="1" applyAlignment="1" applyProtection="1">
      <alignment horizontal="left" wrapText="1"/>
    </xf>
    <xf numFmtId="49" fontId="0" fillId="0" borderId="0" xfId="1" applyNumberFormat="1" applyFont="1" applyBorder="1" applyAlignment="1" applyProtection="1">
      <alignment horizontal="left" wrapText="1"/>
    </xf>
    <xf numFmtId="49" fontId="12" fillId="0" borderId="0" xfId="11" applyNumberFormat="1" applyBorder="1" applyAlignment="1" applyProtection="1">
      <alignment horizontal="left" wrapText="1"/>
    </xf>
    <xf numFmtId="180" fontId="0" fillId="0" borderId="0" xfId="2" applyNumberFormat="1" applyFont="1" applyBorder="1" applyAlignment="1" applyProtection="1">
      <alignment horizontal="left" wrapText="1"/>
    </xf>
    <xf numFmtId="49" fontId="12" fillId="0" borderId="26" xfId="11" applyNumberFormat="1" applyBorder="1" applyAlignment="1" applyProtection="1">
      <alignment horizontal="left" wrapText="1"/>
    </xf>
    <xf numFmtId="49" fontId="12" fillId="0" borderId="27" xfId="11" applyNumberFormat="1" applyBorder="1" applyAlignment="1" applyProtection="1">
      <alignment horizontal="left" wrapText="1"/>
    </xf>
    <xf numFmtId="49" fontId="0" fillId="0" borderId="18" xfId="2" applyNumberFormat="1" applyFont="1" applyBorder="1" applyAlignment="1" applyProtection="1">
      <alignment horizontal="left"/>
    </xf>
    <xf numFmtId="49" fontId="0" fillId="0" borderId="18" xfId="1" applyNumberFormat="1" applyFont="1" applyBorder="1" applyAlignment="1" applyProtection="1">
      <alignment horizontal="left"/>
    </xf>
    <xf numFmtId="49" fontId="12" fillId="0" borderId="18" xfId="11" applyNumberFormat="1" applyBorder="1" applyAlignment="1" applyProtection="1">
      <alignment horizontal="left"/>
    </xf>
    <xf numFmtId="180" fontId="0" fillId="0" borderId="18" xfId="2" applyNumberFormat="1" applyFont="1" applyBorder="1" applyAlignment="1" applyProtection="1">
      <alignment horizontal="left"/>
    </xf>
    <xf numFmtId="180" fontId="0" fillId="0" borderId="15" xfId="2" applyNumberFormat="1" applyFont="1" applyBorder="1" applyAlignment="1" applyProtection="1">
      <alignment horizontal="left"/>
    </xf>
    <xf numFmtId="49" fontId="11" fillId="0" borderId="25" xfId="0" quotePrefix="1" applyNumberFormat="1" applyFont="1" applyFill="1" applyBorder="1" applyAlignment="1" applyProtection="1">
      <alignment horizontal="center" wrapText="1"/>
      <protection locked="0"/>
    </xf>
    <xf numFmtId="181" fontId="0" fillId="0" borderId="0" xfId="0" applyNumberFormat="1" applyAlignment="1">
      <alignment wrapText="1"/>
    </xf>
    <xf numFmtId="0" fontId="0" fillId="0" borderId="0" xfId="0" applyAlignment="1">
      <alignment wrapText="1"/>
    </xf>
    <xf numFmtId="0" fontId="11" fillId="0" borderId="0" xfId="0" applyFont="1" applyFill="1" applyAlignment="1"/>
    <xf numFmtId="0" fontId="12" fillId="0" borderId="0" xfId="11" applyFill="1" applyAlignment="1">
      <alignment wrapText="1"/>
    </xf>
    <xf numFmtId="0" fontId="12" fillId="0" borderId="0" xfId="11" applyAlignment="1">
      <alignment wrapText="1"/>
    </xf>
    <xf numFmtId="0" fontId="11" fillId="0" borderId="0" xfId="11" applyFont="1" applyFill="1" applyAlignment="1" applyProtection="1">
      <alignment vertical="top" wrapText="1"/>
      <protection locked="0"/>
    </xf>
    <xf numFmtId="0" fontId="11" fillId="0" borderId="0" xfId="11" applyFont="1" applyBorder="1" applyAlignment="1">
      <alignment horizontal="center" wrapText="1"/>
    </xf>
    <xf numFmtId="165" fontId="11" fillId="0" borderId="0" xfId="11" applyNumberFormat="1" applyFont="1" applyBorder="1" applyAlignment="1">
      <alignment horizontal="center" wrapText="1"/>
    </xf>
    <xf numFmtId="172" fontId="12" fillId="0" borderId="0" xfId="11" applyNumberFormat="1" applyBorder="1" applyAlignment="1"/>
    <xf numFmtId="0" fontId="13" fillId="0" borderId="0" xfId="0" applyFont="1" applyFill="1" applyAlignment="1">
      <alignment wrapText="1"/>
    </xf>
    <xf numFmtId="0" fontId="12" fillId="0" borderId="0" xfId="11" applyAlignment="1">
      <alignment wrapText="1"/>
    </xf>
    <xf numFmtId="0" fontId="0" fillId="0" borderId="0" xfId="0" applyAlignment="1" applyProtection="1">
      <alignment wrapText="1"/>
    </xf>
    <xf numFmtId="0" fontId="0" fillId="0" borderId="0" xfId="0" applyNumberFormat="1" applyAlignment="1" applyProtection="1">
      <alignment wrapText="1"/>
    </xf>
    <xf numFmtId="0" fontId="25" fillId="0" borderId="0" xfId="0" applyFont="1" applyBorder="1" applyAlignment="1" applyProtection="1">
      <alignment wrapText="1"/>
    </xf>
    <xf numFmtId="0" fontId="25" fillId="0" borderId="6" xfId="0" applyFont="1" applyBorder="1" applyAlignment="1" applyProtection="1">
      <alignment wrapText="1"/>
    </xf>
    <xf numFmtId="49" fontId="11" fillId="0" borderId="25" xfId="0" quotePrefix="1" applyNumberFormat="1" applyFont="1" applyBorder="1" applyAlignment="1" applyProtection="1">
      <alignment horizontal="center" wrapText="1"/>
    </xf>
    <xf numFmtId="0" fontId="0" fillId="0" borderId="27" xfId="0" applyBorder="1" applyAlignment="1" applyProtection="1">
      <alignment wrapText="1"/>
    </xf>
    <xf numFmtId="0" fontId="0" fillId="0" borderId="0" xfId="0" applyBorder="1" applyAlignment="1" applyProtection="1">
      <alignment wrapText="1"/>
    </xf>
    <xf numFmtId="169" fontId="0" fillId="0" borderId="0" xfId="2" applyNumberFormat="1" applyFont="1" applyAlignment="1" applyProtection="1">
      <alignment wrapText="1"/>
    </xf>
    <xf numFmtId="169" fontId="0" fillId="0" borderId="18" xfId="2" applyNumberFormat="1" applyFont="1" applyBorder="1" applyAlignment="1" applyProtection="1">
      <alignment wrapText="1"/>
    </xf>
    <xf numFmtId="169" fontId="0" fillId="0" borderId="0" xfId="2" applyNumberFormat="1" applyFont="1" applyBorder="1" applyAlignment="1" applyProtection="1"/>
    <xf numFmtId="0" fontId="0" fillId="0" borderId="15" xfId="0" applyBorder="1" applyAlignment="1" applyProtection="1"/>
    <xf numFmtId="0" fontId="11" fillId="0" borderId="0" xfId="0" applyNumberFormat="1" applyFont="1" applyAlignment="1" applyProtection="1">
      <alignment wrapText="1"/>
    </xf>
    <xf numFmtId="168" fontId="25" fillId="0" borderId="0" xfId="1" applyNumberFormat="1" applyFont="1" applyBorder="1" applyAlignment="1" applyProtection="1"/>
    <xf numFmtId="0" fontId="11" fillId="0" borderId="6" xfId="0" applyFont="1" applyBorder="1" applyAlignment="1" applyProtection="1"/>
    <xf numFmtId="0" fontId="35" fillId="0" borderId="0" xfId="0" applyFont="1" applyBorder="1" applyAlignment="1" applyProtection="1"/>
    <xf numFmtId="0" fontId="0" fillId="0" borderId="0" xfId="0" applyBorder="1" applyAlignment="1" applyProtection="1"/>
    <xf numFmtId="41" fontId="11" fillId="0" borderId="7" xfId="2" applyNumberFormat="1" applyFont="1" applyBorder="1" applyAlignment="1" applyProtection="1"/>
    <xf numFmtId="168" fontId="0" fillId="0" borderId="0" xfId="1" applyNumberFormat="1" applyFont="1" applyAlignment="1" applyProtection="1">
      <alignment wrapText="1"/>
    </xf>
    <xf numFmtId="168" fontId="0" fillId="0" borderId="18" xfId="1" applyNumberFormat="1" applyFont="1" applyBorder="1" applyAlignment="1" applyProtection="1">
      <alignment wrapText="1"/>
    </xf>
    <xf numFmtId="169" fontId="11" fillId="0" borderId="8" xfId="2" applyNumberFormat="1" applyFont="1" applyBorder="1" applyAlignment="1" applyProtection="1"/>
    <xf numFmtId="0" fontId="11" fillId="0" borderId="10" xfId="0" applyFont="1" applyBorder="1" applyAlignment="1" applyProtection="1"/>
    <xf numFmtId="44" fontId="0" fillId="0" borderId="0" xfId="2" applyFont="1" applyAlignment="1" applyProtection="1">
      <alignment wrapText="1"/>
    </xf>
    <xf numFmtId="44" fontId="0" fillId="0" borderId="18" xfId="2" applyFont="1" applyBorder="1" applyAlignment="1" applyProtection="1">
      <alignment wrapText="1"/>
    </xf>
    <xf numFmtId="44" fontId="11" fillId="0" borderId="8" xfId="2" applyFont="1" applyBorder="1" applyAlignment="1" applyProtection="1"/>
    <xf numFmtId="44" fontId="35" fillId="0" borderId="0" xfId="2" applyFont="1" applyBorder="1" applyAlignment="1" applyProtection="1"/>
    <xf numFmtId="44" fontId="0" fillId="0" borderId="0" xfId="2" applyFont="1" applyBorder="1" applyAlignment="1" applyProtection="1"/>
    <xf numFmtId="167" fontId="0" fillId="0" borderId="0" xfId="1" applyNumberFormat="1" applyFont="1" applyAlignment="1" applyProtection="1">
      <alignment wrapText="1"/>
    </xf>
    <xf numFmtId="167" fontId="0" fillId="0" borderId="18" xfId="1" applyNumberFormat="1" applyFont="1" applyBorder="1" applyAlignment="1" applyProtection="1">
      <alignment wrapText="1"/>
    </xf>
    <xf numFmtId="167" fontId="11" fillId="0" borderId="9" xfId="1" applyNumberFormat="1" applyFont="1" applyBorder="1" applyAlignment="1" applyProtection="1"/>
    <xf numFmtId="167" fontId="35" fillId="0" borderId="0" xfId="1" applyNumberFormat="1" applyFont="1" applyBorder="1" applyAlignment="1" applyProtection="1"/>
    <xf numFmtId="167" fontId="0" fillId="0" borderId="0" xfId="1" applyNumberFormat="1" applyFont="1" applyBorder="1" applyAlignment="1" applyProtection="1"/>
    <xf numFmtId="0" fontId="0" fillId="0" borderId="21" xfId="0" applyBorder="1" applyAlignment="1" applyProtection="1">
      <alignment wrapText="1"/>
    </xf>
    <xf numFmtId="0" fontId="0" fillId="0" borderId="17" xfId="0" applyFill="1" applyBorder="1" applyAlignment="1" applyProtection="1">
      <alignment wrapText="1"/>
    </xf>
    <xf numFmtId="0" fontId="0" fillId="0" borderId="20" xfId="0" applyFill="1" applyBorder="1" applyAlignment="1" applyProtection="1">
      <alignment wrapText="1"/>
    </xf>
    <xf numFmtId="0" fontId="11" fillId="0" borderId="0" xfId="0" applyFont="1" applyFill="1" applyBorder="1" applyAlignment="1" applyProtection="1">
      <alignment wrapText="1"/>
    </xf>
    <xf numFmtId="0" fontId="35" fillId="0" borderId="0" xfId="0" applyFont="1" applyFill="1" applyBorder="1" applyAlignment="1" applyProtection="1">
      <alignment wrapText="1"/>
    </xf>
    <xf numFmtId="0" fontId="0" fillId="0" borderId="21" xfId="0" applyFill="1" applyBorder="1" applyAlignment="1" applyProtection="1">
      <alignment wrapText="1"/>
    </xf>
    <xf numFmtId="0" fontId="11" fillId="0" borderId="28" xfId="0" applyFont="1" applyFill="1" applyBorder="1" applyAlignment="1" applyProtection="1">
      <alignment wrapText="1"/>
    </xf>
    <xf numFmtId="0" fontId="11" fillId="0" borderId="10" xfId="0" applyFont="1" applyFill="1" applyBorder="1" applyAlignment="1" applyProtection="1">
      <alignment wrapText="1"/>
    </xf>
    <xf numFmtId="0" fontId="11" fillId="0" borderId="10" xfId="0" applyFont="1" applyBorder="1" applyAlignment="1" applyProtection="1">
      <alignment wrapText="1"/>
    </xf>
    <xf numFmtId="0" fontId="35" fillId="0" borderId="0" xfId="0" applyFont="1" applyAlignment="1" applyProtection="1">
      <alignment wrapText="1"/>
    </xf>
    <xf numFmtId="0" fontId="25" fillId="0" borderId="0" xfId="0" applyNumberFormat="1" applyFont="1" applyAlignment="1" applyProtection="1">
      <alignment horizontal="left" vertical="top" wrapText="1"/>
    </xf>
    <xf numFmtId="0" fontId="25" fillId="0" borderId="0" xfId="0" quotePrefix="1" applyNumberFormat="1" applyFont="1" applyAlignment="1" applyProtection="1">
      <alignment horizontal="left" vertical="top" wrapText="1"/>
    </xf>
    <xf numFmtId="170" fontId="65" fillId="0" borderId="22" xfId="0" applyNumberFormat="1" applyFont="1" applyBorder="1" applyAlignment="1"/>
    <xf numFmtId="170" fontId="65" fillId="0" borderId="0" xfId="0" applyNumberFormat="1" applyFont="1" applyAlignment="1"/>
    <xf numFmtId="170" fontId="0" fillId="0" borderId="0" xfId="0" applyNumberFormat="1" applyAlignment="1"/>
    <xf numFmtId="170" fontId="0" fillId="0" borderId="23" xfId="0" applyNumberFormat="1" applyBorder="1" applyAlignment="1"/>
    <xf numFmtId="0" fontId="11" fillId="0" borderId="0" xfId="0" applyFont="1" applyFill="1" applyAlignment="1">
      <alignment horizontal="left" wrapText="1"/>
    </xf>
    <xf numFmtId="0" fontId="11" fillId="0" borderId="0" xfId="0" applyFont="1" applyFill="1" applyAlignment="1">
      <alignment horizontal="left" wrapText="1" indent="1"/>
    </xf>
    <xf numFmtId="42" fontId="11" fillId="0" borderId="0" xfId="0" applyNumberFormat="1" applyFont="1" applyFill="1" applyAlignment="1" applyProtection="1"/>
    <xf numFmtId="0" fontId="11" fillId="0" borderId="0" xfId="0" applyFont="1" applyFill="1" applyAlignment="1" applyProtection="1">
      <alignment wrapText="1"/>
    </xf>
    <xf numFmtId="42" fontId="0" fillId="0" borderId="0" xfId="0" applyNumberFormat="1" applyFill="1" applyAlignment="1" applyProtection="1"/>
    <xf numFmtId="41" fontId="11" fillId="0" borderId="0" xfId="0" applyNumberFormat="1" applyFont="1" applyFill="1" applyAlignment="1" applyProtection="1"/>
    <xf numFmtId="41" fontId="0" fillId="0" borderId="0" xfId="0" applyNumberFormat="1" applyFill="1" applyAlignment="1" applyProtection="1"/>
    <xf numFmtId="41" fontId="11" fillId="0" borderId="0" xfId="0" applyNumberFormat="1" applyFont="1" applyFill="1" applyBorder="1" applyAlignment="1" applyProtection="1"/>
    <xf numFmtId="41" fontId="0" fillId="0" borderId="0" xfId="0" applyNumberFormat="1" applyFill="1" applyBorder="1" applyAlignment="1" applyProtection="1"/>
    <xf numFmtId="41" fontId="11" fillId="0" borderId="6" xfId="0" applyNumberFormat="1" applyFont="1" applyFill="1" applyBorder="1" applyAlignment="1" applyProtection="1"/>
    <xf numFmtId="0" fontId="11" fillId="0" borderId="0" xfId="0" applyFont="1" applyFill="1" applyAlignment="1" applyProtection="1">
      <alignment horizontal="left" wrapText="1" indent="1"/>
    </xf>
    <xf numFmtId="0" fontId="0" fillId="0" borderId="0" xfId="0" applyFill="1" applyAlignment="1" applyProtection="1">
      <alignment horizontal="left" wrapText="1" indent="1"/>
    </xf>
    <xf numFmtId="41" fontId="11" fillId="0" borderId="7" xfId="0" applyNumberFormat="1" applyFont="1" applyFill="1" applyBorder="1" applyAlignment="1" applyProtection="1"/>
    <xf numFmtId="0" fontId="0" fillId="0" borderId="0" xfId="0" applyFill="1" applyAlignment="1" applyProtection="1">
      <alignment horizontal="left" wrapText="1"/>
    </xf>
    <xf numFmtId="42" fontId="11" fillId="0" borderId="8" xfId="0" applyNumberFormat="1" applyFont="1" applyFill="1" applyBorder="1" applyAlignment="1" applyProtection="1"/>
    <xf numFmtId="0" fontId="11" fillId="0" borderId="0" xfId="0" applyFont="1" applyFill="1" applyAlignment="1" applyProtection="1">
      <alignment horizontal="left" wrapText="1" indent="2"/>
    </xf>
    <xf numFmtId="0" fontId="0" fillId="0" borderId="0" xfId="0" applyFill="1" applyAlignment="1" applyProtection="1">
      <alignment wrapText="1"/>
    </xf>
    <xf numFmtId="0" fontId="11" fillId="0" borderId="0" xfId="0" applyFont="1" applyFill="1" applyAlignment="1" applyProtection="1">
      <alignment horizontal="left" wrapText="1"/>
    </xf>
    <xf numFmtId="41" fontId="11" fillId="0" borderId="1" xfId="0" applyNumberFormat="1" applyFont="1" applyFill="1" applyBorder="1" applyAlignment="1" applyProtection="1"/>
    <xf numFmtId="42" fontId="11" fillId="0" borderId="12" xfId="0" applyNumberFormat="1" applyFont="1" applyFill="1" applyBorder="1" applyAlignment="1" applyProtection="1"/>
    <xf numFmtId="42" fontId="65" fillId="0" borderId="0" xfId="1" applyNumberFormat="1" applyFont="1" applyFill="1" applyAlignment="1" applyProtection="1"/>
    <xf numFmtId="0" fontId="0" fillId="0" borderId="15" xfId="0" applyFill="1" applyBorder="1" applyAlignment="1" applyProtection="1">
      <alignment wrapText="1"/>
    </xf>
    <xf numFmtId="169" fontId="11" fillId="0" borderId="0" xfId="2" applyNumberFormat="1" applyFont="1" applyFill="1" applyAlignment="1" applyProtection="1"/>
    <xf numFmtId="169" fontId="0" fillId="0" borderId="0" xfId="2" applyNumberFormat="1" applyFont="1" applyFill="1" applyBorder="1" applyAlignment="1" applyProtection="1"/>
    <xf numFmtId="169" fontId="0" fillId="0" borderId="0" xfId="2" applyNumberFormat="1" applyFont="1" applyFill="1" applyBorder="1" applyAlignment="1" applyProtection="1">
      <alignment wrapText="1"/>
    </xf>
    <xf numFmtId="169" fontId="11" fillId="0" borderId="0" xfId="2" applyNumberFormat="1" applyFont="1" applyFill="1" applyBorder="1" applyAlignment="1" applyProtection="1">
      <alignment wrapText="1"/>
    </xf>
    <xf numFmtId="169" fontId="65" fillId="0" borderId="0" xfId="2" applyNumberFormat="1" applyFont="1" applyFill="1" applyAlignment="1" applyProtection="1"/>
    <xf numFmtId="169" fontId="0" fillId="0" borderId="0" xfId="2" applyNumberFormat="1" applyFont="1" applyFill="1" applyAlignment="1" applyProtection="1">
      <alignment wrapText="1"/>
    </xf>
    <xf numFmtId="44" fontId="0" fillId="0" borderId="0" xfId="0" applyNumberFormat="1" applyFill="1" applyAlignment="1" applyProtection="1"/>
    <xf numFmtId="44" fontId="0" fillId="0" borderId="0" xfId="0" applyNumberFormat="1" applyFill="1" applyBorder="1" applyAlignment="1" applyProtection="1"/>
    <xf numFmtId="44" fontId="0" fillId="0" borderId="18" xfId="0" applyNumberFormat="1" applyFill="1" applyBorder="1" applyAlignment="1" applyProtection="1"/>
    <xf numFmtId="44" fontId="0" fillId="0" borderId="15" xfId="0" applyNumberFormat="1" applyFill="1" applyBorder="1" applyAlignment="1" applyProtection="1"/>
    <xf numFmtId="44" fontId="11" fillId="0" borderId="0" xfId="0" applyNumberFormat="1" applyFont="1" applyFill="1" applyBorder="1" applyAlignment="1" applyProtection="1"/>
    <xf numFmtId="0" fontId="0" fillId="0" borderId="0" xfId="0" applyFill="1" applyBorder="1" applyAlignment="1" applyProtection="1">
      <alignment wrapText="1"/>
    </xf>
    <xf numFmtId="168" fontId="65" fillId="0" borderId="0" xfId="1" applyNumberFormat="1" applyFont="1" applyFill="1" applyAlignment="1" applyProtection="1"/>
    <xf numFmtId="41" fontId="0" fillId="0" borderId="0" xfId="1" applyNumberFormat="1" applyFont="1" applyFill="1" applyBorder="1" applyAlignment="1" applyProtection="1"/>
    <xf numFmtId="41" fontId="0" fillId="0" borderId="18" xfId="1" applyNumberFormat="1" applyFont="1" applyFill="1" applyBorder="1" applyAlignment="1" applyProtection="1"/>
    <xf numFmtId="41" fontId="11" fillId="0" borderId="0" xfId="1" applyNumberFormat="1" applyFont="1" applyFill="1" applyBorder="1" applyAlignment="1" applyProtection="1"/>
    <xf numFmtId="41" fontId="0" fillId="0" borderId="15" xfId="1" applyNumberFormat="1" applyFont="1" applyFill="1" applyBorder="1" applyAlignment="1" applyProtection="1"/>
    <xf numFmtId="168" fontId="0" fillId="0" borderId="0" xfId="1" applyNumberFormat="1" applyFont="1" applyFill="1" applyBorder="1" applyAlignment="1" applyProtection="1">
      <alignment wrapText="1"/>
    </xf>
    <xf numFmtId="168" fontId="11" fillId="0" borderId="0" xfId="1" applyNumberFormat="1" applyFont="1" applyFill="1" applyBorder="1" applyAlignment="1" applyProtection="1">
      <alignment wrapText="1"/>
    </xf>
    <xf numFmtId="168" fontId="0" fillId="0" borderId="0" xfId="1" applyNumberFormat="1" applyFont="1" applyFill="1" applyAlignment="1" applyProtection="1">
      <alignment wrapText="1"/>
    </xf>
    <xf numFmtId="41" fontId="11" fillId="0" borderId="18" xfId="1" applyNumberFormat="1" applyFont="1" applyFill="1" applyBorder="1" applyAlignment="1" applyProtection="1"/>
    <xf numFmtId="41" fontId="11" fillId="0" borderId="15" xfId="1" applyNumberFormat="1" applyFont="1" applyFill="1" applyBorder="1" applyAlignment="1" applyProtection="1"/>
    <xf numFmtId="41" fontId="11" fillId="0" borderId="7" xfId="1" applyNumberFormat="1" applyFont="1" applyFill="1" applyBorder="1" applyAlignment="1" applyProtection="1"/>
    <xf numFmtId="168" fontId="65" fillId="0" borderId="6" xfId="1" applyNumberFormat="1" applyFont="1" applyFill="1" applyBorder="1" applyAlignment="1" applyProtection="1"/>
    <xf numFmtId="44" fontId="11" fillId="0" borderId="6" xfId="0" applyNumberFormat="1" applyFont="1" applyFill="1" applyBorder="1" applyAlignment="1" applyProtection="1"/>
    <xf numFmtId="42" fontId="65" fillId="0" borderId="8" xfId="1" applyNumberFormat="1" applyFont="1" applyFill="1" applyBorder="1" applyAlignment="1" applyProtection="1"/>
    <xf numFmtId="169" fontId="65" fillId="0" borderId="8" xfId="2" applyNumberFormat="1" applyFont="1" applyFill="1" applyBorder="1" applyAlignment="1" applyProtection="1"/>
    <xf numFmtId="0" fontId="11" fillId="0" borderId="0" xfId="0" applyNumberFormat="1" applyFont="1" applyFill="1" applyBorder="1" applyAlignment="1" applyProtection="1"/>
    <xf numFmtId="44" fontId="11" fillId="0" borderId="10" xfId="0" applyNumberFormat="1" applyFont="1" applyFill="1" applyBorder="1" applyAlignment="1" applyProtection="1"/>
    <xf numFmtId="0" fontId="0" fillId="0" borderId="0" xfId="0" applyNumberFormat="1" applyFill="1" applyAlignment="1" applyProtection="1"/>
    <xf numFmtId="44" fontId="11" fillId="0" borderId="0" xfId="2" applyFont="1" applyFill="1" applyAlignment="1" applyProtection="1"/>
    <xf numFmtId="44" fontId="11" fillId="0" borderId="0" xfId="0" applyNumberFormat="1" applyFont="1" applyFill="1" applyAlignment="1" applyProtection="1"/>
    <xf numFmtId="44" fontId="35" fillId="0" borderId="15" xfId="0" applyNumberFormat="1" applyFont="1" applyFill="1" applyBorder="1" applyAlignment="1" applyProtection="1"/>
    <xf numFmtId="44" fontId="65" fillId="0" borderId="0" xfId="2" applyFont="1" applyFill="1" applyAlignment="1" applyProtection="1"/>
    <xf numFmtId="43" fontId="12" fillId="0" borderId="0" xfId="1" applyFill="1" applyAlignment="1" applyProtection="1"/>
    <xf numFmtId="43" fontId="0" fillId="0" borderId="0" xfId="1" applyFont="1" applyFill="1" applyAlignment="1" applyProtection="1"/>
    <xf numFmtId="43" fontId="11" fillId="0" borderId="0" xfId="1" applyNumberFormat="1" applyFont="1" applyFill="1" applyAlignment="1" applyProtection="1"/>
    <xf numFmtId="43" fontId="0" fillId="0" borderId="0" xfId="1" applyNumberFormat="1" applyFont="1" applyFill="1" applyBorder="1" applyAlignment="1" applyProtection="1"/>
    <xf numFmtId="43" fontId="0" fillId="0" borderId="18" xfId="1" applyNumberFormat="1" applyFont="1" applyFill="1" applyBorder="1" applyAlignment="1" applyProtection="1"/>
    <xf numFmtId="43" fontId="11" fillId="0" borderId="0" xfId="1" applyNumberFormat="1" applyFont="1" applyFill="1" applyBorder="1" applyAlignment="1" applyProtection="1"/>
    <xf numFmtId="43" fontId="0" fillId="0" borderId="15" xfId="1" applyNumberFormat="1" applyFont="1" applyFill="1" applyBorder="1" applyAlignment="1" applyProtection="1"/>
    <xf numFmtId="43" fontId="0" fillId="0" borderId="0" xfId="1" applyFont="1" applyFill="1" applyBorder="1" applyAlignment="1" applyProtection="1">
      <alignment wrapText="1"/>
    </xf>
    <xf numFmtId="43" fontId="11" fillId="0" borderId="0" xfId="1" applyFont="1" applyFill="1" applyBorder="1" applyAlignment="1" applyProtection="1">
      <alignment wrapText="1"/>
    </xf>
    <xf numFmtId="43" fontId="65" fillId="0" borderId="0" xfId="1" applyFont="1" applyFill="1" applyAlignment="1" applyProtection="1"/>
    <xf numFmtId="43" fontId="0" fillId="0" borderId="0" xfId="1" applyFont="1" applyFill="1" applyAlignment="1" applyProtection="1">
      <alignment wrapText="1"/>
    </xf>
    <xf numFmtId="43" fontId="11" fillId="0" borderId="18" xfId="1" applyNumberFormat="1" applyFont="1" applyFill="1" applyBorder="1" applyAlignment="1" applyProtection="1"/>
    <xf numFmtId="43" fontId="11" fillId="0" borderId="15" xfId="1" applyNumberFormat="1" applyFont="1" applyFill="1" applyBorder="1" applyAlignment="1" applyProtection="1"/>
    <xf numFmtId="173" fontId="11" fillId="0" borderId="0" xfId="1" applyNumberFormat="1" applyFont="1" applyFill="1" applyAlignment="1" applyProtection="1"/>
    <xf numFmtId="173" fontId="11" fillId="0" borderId="0" xfId="1" applyNumberFormat="1" applyFont="1" applyFill="1" applyBorder="1" applyAlignment="1" applyProtection="1"/>
    <xf numFmtId="41" fontId="11" fillId="0" borderId="17" xfId="1" applyNumberFormat="1" applyFont="1" applyFill="1" applyBorder="1" applyAlignment="1" applyProtection="1"/>
    <xf numFmtId="173" fontId="11" fillId="0" borderId="7" xfId="1" applyNumberFormat="1" applyFont="1" applyFill="1" applyBorder="1" applyAlignment="1" applyProtection="1"/>
    <xf numFmtId="43" fontId="11" fillId="0" borderId="0" xfId="1" applyFont="1" applyFill="1" applyBorder="1" applyAlignment="1" applyProtection="1"/>
    <xf numFmtId="43" fontId="65" fillId="0" borderId="0" xfId="1" applyFont="1" applyFill="1" applyBorder="1" applyAlignment="1" applyProtection="1"/>
    <xf numFmtId="179" fontId="11" fillId="0" borderId="8" xfId="11" applyNumberFormat="1" applyFont="1" applyFill="1" applyBorder="1" applyAlignment="1" applyProtection="1"/>
    <xf numFmtId="44" fontId="0" fillId="0" borderId="0" xfId="2" applyFont="1" applyFill="1" applyBorder="1" applyAlignment="1" applyProtection="1">
      <alignment wrapText="1"/>
    </xf>
    <xf numFmtId="44" fontId="11" fillId="0" borderId="0" xfId="2" applyFont="1" applyFill="1" applyBorder="1" applyAlignment="1" applyProtection="1">
      <alignment wrapText="1"/>
    </xf>
    <xf numFmtId="44" fontId="0" fillId="0" borderId="0" xfId="2" applyFont="1" applyFill="1" applyAlignment="1" applyProtection="1">
      <alignment wrapText="1"/>
    </xf>
    <xf numFmtId="0" fontId="11" fillId="0" borderId="10" xfId="0" applyNumberFormat="1" applyFont="1" applyFill="1" applyBorder="1" applyAlignment="1" applyProtection="1"/>
    <xf numFmtId="167" fontId="65" fillId="0" borderId="8" xfId="1" applyNumberFormat="1" applyFont="1" applyFill="1" applyBorder="1" applyAlignment="1" applyProtection="1"/>
    <xf numFmtId="167" fontId="11" fillId="0" borderId="8" xfId="1" applyNumberFormat="1" applyFont="1" applyFill="1" applyBorder="1" applyAlignment="1" applyProtection="1"/>
    <xf numFmtId="167" fontId="0" fillId="0" borderId="0" xfId="1" applyNumberFormat="1" applyFont="1" applyFill="1" applyBorder="1" applyAlignment="1" applyProtection="1"/>
    <xf numFmtId="167" fontId="0" fillId="0" borderId="0" xfId="1" applyNumberFormat="1" applyFont="1" applyFill="1" applyBorder="1" applyAlignment="1" applyProtection="1">
      <alignment wrapText="1"/>
    </xf>
    <xf numFmtId="167" fontId="11" fillId="0" borderId="0" xfId="1" applyNumberFormat="1" applyFont="1" applyFill="1" applyBorder="1" applyAlignment="1" applyProtection="1">
      <alignment wrapText="1"/>
    </xf>
    <xf numFmtId="167" fontId="0" fillId="0" borderId="0" xfId="1" applyNumberFormat="1" applyFont="1" applyFill="1" applyAlignment="1" applyProtection="1">
      <alignment wrapText="1"/>
    </xf>
    <xf numFmtId="182" fontId="11" fillId="0" borderId="8" xfId="2" applyNumberFormat="1" applyFont="1" applyBorder="1" applyAlignment="1" applyProtection="1"/>
    <xf numFmtId="172" fontId="11" fillId="0" borderId="0" xfId="5" applyNumberFormat="1" applyFont="1" applyFill="1" applyBorder="1" applyAlignment="1" applyProtection="1"/>
    <xf numFmtId="170" fontId="11" fillId="0" borderId="12" xfId="11" applyNumberFormat="1" applyFont="1" applyBorder="1" applyAlignment="1"/>
    <xf numFmtId="0" fontId="11" fillId="0" borderId="23" xfId="0" applyFont="1" applyFill="1" applyBorder="1" applyAlignment="1">
      <alignment wrapText="1"/>
    </xf>
    <xf numFmtId="0" fontId="12" fillId="0" borderId="17" xfId="11" applyBorder="1" applyAlignment="1" applyProtection="1">
      <alignment wrapText="1"/>
    </xf>
    <xf numFmtId="41" fontId="12" fillId="0" borderId="0" xfId="11" applyNumberFormat="1" applyBorder="1" applyAlignment="1" applyProtection="1"/>
    <xf numFmtId="41" fontId="12" fillId="0" borderId="0" xfId="11" applyNumberFormat="1" applyAlignment="1" applyProtection="1">
      <alignment wrapText="1"/>
    </xf>
    <xf numFmtId="42" fontId="12" fillId="0" borderId="0" xfId="11" applyNumberFormat="1" applyBorder="1" applyAlignment="1" applyProtection="1"/>
    <xf numFmtId="42" fontId="12" fillId="0" borderId="0" xfId="11" applyNumberFormat="1" applyAlignment="1" applyProtection="1">
      <alignment wrapText="1"/>
    </xf>
    <xf numFmtId="172" fontId="11" fillId="0" borderId="0" xfId="1" applyNumberFormat="1" applyFont="1" applyFill="1" applyBorder="1" applyAlignment="1" applyProtection="1"/>
    <xf numFmtId="172" fontId="11" fillId="0" borderId="0" xfId="1" applyNumberFormat="1" applyFont="1" applyBorder="1" applyAlignment="1" applyProtection="1"/>
    <xf numFmtId="172" fontId="11" fillId="0" borderId="0" xfId="1" applyNumberFormat="1" applyFont="1" applyAlignment="1" applyProtection="1"/>
    <xf numFmtId="0" fontId="11" fillId="0" borderId="0" xfId="2" applyNumberFormat="1" applyFont="1" applyAlignment="1" applyProtection="1">
      <alignment horizontal="left" wrapText="1"/>
    </xf>
    <xf numFmtId="169" fontId="11" fillId="0" borderId="21" xfId="2" applyNumberFormat="1" applyFont="1" applyBorder="1" applyAlignment="1" applyProtection="1">
      <alignment wrapText="1"/>
    </xf>
    <xf numFmtId="42" fontId="11" fillId="0" borderId="17" xfId="2" applyNumberFormat="1" applyFont="1" applyBorder="1" applyAlignment="1" applyProtection="1">
      <alignment wrapText="1"/>
    </xf>
    <xf numFmtId="41" fontId="0" fillId="0" borderId="20" xfId="2" applyNumberFormat="1" applyFont="1" applyBorder="1" applyAlignment="1" applyProtection="1">
      <alignment wrapText="1"/>
    </xf>
    <xf numFmtId="41" fontId="11" fillId="0" borderId="0" xfId="2" applyNumberFormat="1" applyFont="1" applyBorder="1" applyAlignment="1" applyProtection="1">
      <alignment wrapText="1"/>
    </xf>
    <xf numFmtId="42" fontId="11" fillId="0" borderId="0" xfId="2" applyNumberFormat="1" applyFont="1" applyBorder="1" applyAlignment="1" applyProtection="1">
      <alignment wrapText="1"/>
    </xf>
    <xf numFmtId="41" fontId="0" fillId="0" borderId="0" xfId="2" applyNumberFormat="1" applyFont="1" applyBorder="1" applyAlignment="1" applyProtection="1">
      <alignment wrapText="1"/>
    </xf>
    <xf numFmtId="169" fontId="11" fillId="0" borderId="0" xfId="2" applyNumberFormat="1" applyFont="1" applyBorder="1" applyAlignment="1" applyProtection="1">
      <alignment wrapText="1"/>
    </xf>
    <xf numFmtId="0" fontId="11" fillId="0" borderId="0" xfId="11" applyFont="1" applyBorder="1" applyAlignment="1" applyProtection="1">
      <alignment vertical="center" wrapText="1"/>
    </xf>
    <xf numFmtId="0" fontId="11" fillId="0" borderId="38" xfId="11" applyFont="1" applyBorder="1" applyAlignment="1" applyProtection="1">
      <alignment horizontal="center" wrapText="1"/>
    </xf>
    <xf numFmtId="0" fontId="12" fillId="0" borderId="24" xfId="11" applyBorder="1" applyAlignment="1" applyProtection="1">
      <alignment wrapText="1"/>
    </xf>
    <xf numFmtId="49" fontId="11" fillId="0" borderId="25" xfId="11" applyNumberFormat="1" applyFont="1" applyBorder="1" applyAlignment="1" applyProtection="1">
      <alignment horizontal="center" wrapText="1"/>
    </xf>
    <xf numFmtId="49" fontId="11" fillId="0" borderId="0" xfId="11" applyNumberFormat="1" applyFont="1" applyBorder="1" applyAlignment="1" applyProtection="1">
      <alignment horizontal="center" wrapText="1"/>
    </xf>
    <xf numFmtId="41" fontId="0" fillId="0" borderId="0" xfId="1" applyNumberFormat="1" applyFont="1" applyAlignment="1" applyProtection="1"/>
    <xf numFmtId="169" fontId="0" fillId="0" borderId="0" xfId="2" applyNumberFormat="1" applyFont="1" applyAlignment="1" applyProtection="1"/>
    <xf numFmtId="0" fontId="11" fillId="0" borderId="0" xfId="11" applyFont="1" applyFill="1" applyBorder="1" applyAlignment="1" applyProtection="1">
      <alignment wrapText="1"/>
    </xf>
    <xf numFmtId="43" fontId="11" fillId="0" borderId="0" xfId="1" applyNumberFormat="1" applyFont="1" applyAlignment="1" applyProtection="1">
      <alignment wrapText="1"/>
    </xf>
    <xf numFmtId="0" fontId="25" fillId="0" borderId="0" xfId="11" applyFont="1" applyAlignment="1" applyProtection="1">
      <alignment horizontal="left" vertical="top"/>
    </xf>
    <xf numFmtId="0" fontId="25" fillId="0" borderId="0" xfId="1" quotePrefix="1" applyNumberFormat="1" applyFont="1" applyAlignment="1" applyProtection="1">
      <alignment vertical="top" wrapText="1"/>
    </xf>
    <xf numFmtId="0" fontId="27" fillId="0" borderId="0" xfId="7" applyFont="1" applyFill="1" applyAlignment="1" applyProtection="1"/>
    <xf numFmtId="0" fontId="68" fillId="0" borderId="0" xfId="7" applyFont="1" applyFill="1" applyAlignment="1" applyProtection="1"/>
    <xf numFmtId="0" fontId="42" fillId="0" borderId="0" xfId="7" applyFont="1" applyFill="1" applyProtection="1"/>
    <xf numFmtId="0" fontId="12" fillId="0" borderId="0" xfId="7" applyFont="1" applyFill="1" applyAlignment="1" applyProtection="1">
      <alignment vertical="top" wrapText="1"/>
    </xf>
    <xf numFmtId="0" fontId="12" fillId="0" borderId="0" xfId="7" applyFont="1" applyFill="1" applyAlignment="1" applyProtection="1">
      <alignment horizontal="left"/>
    </xf>
    <xf numFmtId="0" fontId="12" fillId="0" borderId="0" xfId="7" applyFont="1" applyFill="1" applyProtection="1"/>
    <xf numFmtId="0" fontId="12" fillId="0" borderId="0" xfId="7" applyFont="1" applyFill="1" applyAlignment="1" applyProtection="1">
      <alignment horizontal="left" vertical="top" wrapText="1"/>
    </xf>
    <xf numFmtId="0" fontId="30" fillId="0" borderId="0" xfId="7" applyFont="1" applyFill="1" applyAlignment="1" applyProtection="1">
      <alignment horizontal="left" wrapText="1"/>
    </xf>
    <xf numFmtId="0" fontId="30" fillId="0" borderId="0" xfId="7" applyFont="1" applyFill="1" applyAlignment="1" applyProtection="1">
      <alignment horizontal="left"/>
    </xf>
    <xf numFmtId="0" fontId="30" fillId="0" borderId="0" xfId="78" applyFont="1" applyFill="1" applyProtection="1"/>
    <xf numFmtId="0" fontId="12" fillId="0" borderId="0" xfId="7" applyFont="1" applyFill="1" applyAlignment="1" applyProtection="1">
      <alignment horizontal="left" wrapText="1"/>
    </xf>
    <xf numFmtId="0" fontId="67" fillId="0" borderId="0" xfId="7" quotePrefix="1" applyFont="1" applyFill="1" applyAlignment="1" applyProtection="1">
      <alignment horizontal="left" vertical="top"/>
    </xf>
    <xf numFmtId="0" fontId="12" fillId="0" borderId="0" xfId="7" quotePrefix="1" applyFont="1" applyFill="1" applyAlignment="1" applyProtection="1">
      <alignment horizontal="left" wrapText="1"/>
    </xf>
    <xf numFmtId="49" fontId="12" fillId="0" borderId="0" xfId="11" applyNumberFormat="1" applyAlignment="1" applyProtection="1">
      <alignment wrapText="1"/>
    </xf>
    <xf numFmtId="49" fontId="11" fillId="0" borderId="0" xfId="11" applyNumberFormat="1" applyFont="1" applyBorder="1" applyAlignment="1" applyProtection="1">
      <alignment wrapText="1"/>
    </xf>
    <xf numFmtId="49" fontId="11" fillId="0" borderId="23" xfId="11" applyNumberFormat="1" applyFont="1" applyBorder="1" applyAlignment="1" applyProtection="1">
      <alignment wrapText="1"/>
    </xf>
    <xf numFmtId="49" fontId="11" fillId="0" borderId="6" xfId="11" applyNumberFormat="1" applyFont="1" applyBorder="1" applyAlignment="1" applyProtection="1">
      <alignment wrapText="1"/>
    </xf>
    <xf numFmtId="165" fontId="11" fillId="0" borderId="17" xfId="11" applyNumberFormat="1" applyFont="1" applyBorder="1" applyAlignment="1" applyProtection="1">
      <alignment horizontal="center" wrapText="1"/>
    </xf>
    <xf numFmtId="49" fontId="12" fillId="0" borderId="27" xfId="11" applyNumberFormat="1" applyBorder="1" applyAlignment="1" applyProtection="1">
      <alignment wrapText="1"/>
    </xf>
    <xf numFmtId="0" fontId="12" fillId="0" borderId="0" xfId="11" quotePrefix="1" applyFont="1" applyAlignment="1" applyProtection="1">
      <alignment wrapText="1"/>
    </xf>
    <xf numFmtId="49" fontId="12" fillId="0" borderId="15" xfId="11" applyNumberFormat="1" applyBorder="1" applyAlignment="1" applyProtection="1">
      <alignment wrapText="1"/>
    </xf>
    <xf numFmtId="49" fontId="12" fillId="0" borderId="0" xfId="11" applyNumberFormat="1" applyBorder="1" applyAlignment="1" applyProtection="1">
      <alignment wrapText="1"/>
    </xf>
    <xf numFmtId="0" fontId="10" fillId="0" borderId="0" xfId="11" applyFont="1" applyAlignment="1" applyProtection="1">
      <alignment horizontal="left" wrapText="1" indent="1"/>
    </xf>
    <xf numFmtId="0" fontId="10" fillId="0" borderId="18" xfId="11" applyFont="1" applyBorder="1" applyAlignment="1" applyProtection="1">
      <alignment horizontal="left" wrapText="1" indent="1"/>
    </xf>
    <xf numFmtId="0" fontId="11" fillId="0" borderId="0" xfId="11" applyFont="1" applyAlignment="1" applyProtection="1">
      <alignment horizontal="left" wrapText="1" indent="2"/>
    </xf>
    <xf numFmtId="0" fontId="11" fillId="0" borderId="18" xfId="11" applyFont="1" applyBorder="1" applyAlignment="1" applyProtection="1">
      <alignment horizontal="left" wrapText="1" indent="2"/>
    </xf>
    <xf numFmtId="42" fontId="11" fillId="0" borderId="0" xfId="2" applyNumberFormat="1" applyFont="1" applyAlignment="1" applyProtection="1"/>
    <xf numFmtId="49" fontId="0" fillId="0" borderId="0" xfId="2" applyNumberFormat="1" applyFont="1" applyAlignment="1" applyProtection="1"/>
    <xf numFmtId="49" fontId="0" fillId="0" borderId="15" xfId="2" applyNumberFormat="1" applyFont="1" applyBorder="1" applyAlignment="1" applyProtection="1"/>
    <xf numFmtId="49" fontId="0" fillId="0" borderId="0" xfId="2" applyNumberFormat="1" applyFont="1" applyBorder="1" applyAlignment="1" applyProtection="1">
      <alignment wrapText="1"/>
    </xf>
    <xf numFmtId="49" fontId="0" fillId="0" borderId="0" xfId="1" applyNumberFormat="1" applyFont="1" applyAlignment="1" applyProtection="1"/>
    <xf numFmtId="49" fontId="0" fillId="0" borderId="15" xfId="1" applyNumberFormat="1" applyFont="1" applyBorder="1" applyAlignment="1" applyProtection="1"/>
    <xf numFmtId="49" fontId="0" fillId="0" borderId="0" xfId="1" applyNumberFormat="1" applyFont="1" applyBorder="1" applyAlignment="1" applyProtection="1">
      <alignment wrapText="1"/>
    </xf>
    <xf numFmtId="168" fontId="11" fillId="0" borderId="0" xfId="1" applyNumberFormat="1" applyFont="1" applyBorder="1" applyAlignment="1" applyProtection="1">
      <alignment wrapText="1"/>
    </xf>
    <xf numFmtId="0" fontId="11" fillId="0" borderId="0" xfId="11" applyFont="1" applyAlignment="1" applyProtection="1">
      <alignment horizontal="left" wrapText="1" indent="3"/>
    </xf>
    <xf numFmtId="0" fontId="11" fillId="0" borderId="18" xfId="11" applyFont="1" applyBorder="1" applyAlignment="1" applyProtection="1">
      <alignment horizontal="left" wrapText="1" indent="3"/>
    </xf>
    <xf numFmtId="42" fontId="11" fillId="0" borderId="12" xfId="2" applyNumberFormat="1" applyFont="1" applyBorder="1" applyAlignment="1" applyProtection="1"/>
    <xf numFmtId="49" fontId="12" fillId="0" borderId="0" xfId="11" applyNumberFormat="1" applyAlignment="1" applyProtection="1"/>
    <xf numFmtId="49" fontId="12" fillId="0" borderId="15" xfId="11" applyNumberFormat="1" applyBorder="1" applyAlignment="1" applyProtection="1"/>
    <xf numFmtId="169" fontId="11" fillId="0" borderId="10" xfId="2" applyNumberFormat="1" applyFont="1" applyBorder="1" applyAlignment="1" applyProtection="1"/>
    <xf numFmtId="42" fontId="11" fillId="0" borderId="8" xfId="2" applyNumberFormat="1" applyFont="1" applyBorder="1" applyAlignment="1" applyProtection="1"/>
    <xf numFmtId="0" fontId="10" fillId="0" borderId="0" xfId="11" applyFont="1" applyAlignment="1" applyProtection="1">
      <alignment wrapText="1"/>
    </xf>
    <xf numFmtId="0" fontId="10" fillId="0" borderId="18" xfId="11" applyFont="1" applyBorder="1" applyAlignment="1" applyProtection="1">
      <alignment wrapText="1"/>
    </xf>
    <xf numFmtId="0" fontId="12" fillId="0" borderId="21" xfId="11" applyBorder="1" applyAlignment="1" applyProtection="1">
      <alignment wrapText="1"/>
    </xf>
    <xf numFmtId="0" fontId="12" fillId="0" borderId="20" xfId="11" applyBorder="1" applyAlignment="1" applyProtection="1">
      <alignment wrapText="1"/>
    </xf>
    <xf numFmtId="168" fontId="11" fillId="0" borderId="21" xfId="10" applyNumberFormat="1" applyFont="1" applyFill="1" applyBorder="1" applyAlignment="1" applyProtection="1">
      <alignment horizontal="right"/>
    </xf>
    <xf numFmtId="0" fontId="25" fillId="0" borderId="0" xfId="11" applyFont="1" applyAlignment="1" applyProtection="1">
      <alignment horizontal="left" vertical="top" wrapText="1"/>
    </xf>
    <xf numFmtId="0" fontId="11" fillId="0" borderId="17" xfId="11" applyFont="1" applyBorder="1" applyAlignment="1" applyProtection="1">
      <alignment horizontal="center" wrapText="1"/>
    </xf>
    <xf numFmtId="49" fontId="12" fillId="0" borderId="17" xfId="11" applyNumberFormat="1" applyBorder="1" applyAlignment="1" applyProtection="1">
      <alignment wrapText="1"/>
    </xf>
    <xf numFmtId="44" fontId="0" fillId="0" borderId="0" xfId="2" applyNumberFormat="1" applyFont="1" applyAlignment="1" applyProtection="1"/>
    <xf numFmtId="49" fontId="43" fillId="0" borderId="0" xfId="11" applyNumberFormat="1" applyFont="1" applyFill="1" applyAlignment="1" applyProtection="1"/>
    <xf numFmtId="49" fontId="43" fillId="0" borderId="0" xfId="11" applyNumberFormat="1" applyFont="1" applyFill="1" applyProtection="1"/>
    <xf numFmtId="170" fontId="11" fillId="0" borderId="0" xfId="10" applyNumberFormat="1" applyFont="1" applyFill="1" applyBorder="1" applyProtection="1"/>
    <xf numFmtId="42" fontId="0" fillId="0" borderId="0" xfId="2" applyNumberFormat="1" applyFont="1" applyAlignment="1" applyProtection="1"/>
    <xf numFmtId="169" fontId="11" fillId="0" borderId="19" xfId="2" applyNumberFormat="1" applyFont="1" applyBorder="1" applyAlignment="1" applyProtection="1"/>
    <xf numFmtId="170" fontId="11" fillId="0" borderId="0" xfId="2" applyNumberFormat="1" applyFont="1" applyProtection="1"/>
    <xf numFmtId="172" fontId="11" fillId="0" borderId="0" xfId="10" applyNumberFormat="1" applyFont="1" applyFill="1" applyBorder="1" applyAlignment="1" applyProtection="1">
      <alignment horizontal="right"/>
    </xf>
    <xf numFmtId="168" fontId="25" fillId="0" borderId="0" xfId="1" quotePrefix="1" applyNumberFormat="1" applyFont="1" applyAlignment="1" applyProtection="1">
      <alignment vertical="top" wrapText="1"/>
    </xf>
    <xf numFmtId="172" fontId="11" fillId="0" borderId="0" xfId="1" applyNumberFormat="1" applyFont="1" applyFill="1" applyBorder="1" applyAlignment="1" applyProtection="1">
      <alignment horizontal="right"/>
    </xf>
    <xf numFmtId="0" fontId="12" fillId="0" borderId="23" xfId="11" applyBorder="1" applyAlignment="1" applyProtection="1">
      <alignment wrapText="1"/>
    </xf>
    <xf numFmtId="49" fontId="11" fillId="0" borderId="23" xfId="11" applyNumberFormat="1" applyFont="1" applyBorder="1" applyAlignment="1" applyProtection="1">
      <alignment horizontal="left" wrapText="1"/>
    </xf>
    <xf numFmtId="49" fontId="11" fillId="0" borderId="6" xfId="11" applyNumberFormat="1" applyFont="1" applyBorder="1" applyAlignment="1" applyProtection="1">
      <alignment horizontal="left" wrapText="1"/>
    </xf>
    <xf numFmtId="15" fontId="12" fillId="0" borderId="0" xfId="11" applyNumberFormat="1" applyAlignment="1" applyProtection="1">
      <alignment wrapText="1"/>
    </xf>
    <xf numFmtId="15" fontId="12" fillId="0" borderId="0" xfId="11" quotePrefix="1" applyNumberFormat="1" applyFont="1" applyAlignment="1" applyProtection="1">
      <alignment wrapText="1"/>
    </xf>
    <xf numFmtId="0" fontId="10" fillId="0" borderId="0" xfId="11" applyFont="1" applyAlignment="1" applyProtection="1">
      <alignment horizontal="left" wrapText="1"/>
    </xf>
    <xf numFmtId="0" fontId="10" fillId="0" borderId="18" xfId="11" applyFont="1" applyBorder="1" applyAlignment="1" applyProtection="1">
      <alignment horizontal="left" wrapText="1"/>
    </xf>
    <xf numFmtId="49" fontId="12" fillId="0" borderId="18" xfId="11" applyNumberFormat="1" applyBorder="1" applyAlignment="1" applyProtection="1">
      <alignment horizontal="left" wrapText="1"/>
    </xf>
    <xf numFmtId="49" fontId="12" fillId="0" borderId="15" xfId="11" applyNumberFormat="1" applyBorder="1" applyAlignment="1" applyProtection="1">
      <alignment horizontal="left" wrapText="1"/>
    </xf>
    <xf numFmtId="0" fontId="11" fillId="0" borderId="0" xfId="11" applyFont="1" applyAlignment="1" applyProtection="1">
      <alignment horizontal="left" wrapText="1" indent="1"/>
    </xf>
    <xf numFmtId="0" fontId="11" fillId="0" borderId="18" xfId="11" applyFont="1" applyBorder="1" applyAlignment="1" applyProtection="1">
      <alignment horizontal="left" wrapText="1" indent="1"/>
    </xf>
    <xf numFmtId="49" fontId="12" fillId="0" borderId="0" xfId="11" applyNumberFormat="1" applyBorder="1" applyAlignment="1" applyProtection="1">
      <alignment horizontal="left"/>
    </xf>
    <xf numFmtId="0" fontId="11" fillId="0" borderId="0" xfId="11" applyFont="1" applyFill="1" applyAlignment="1" applyProtection="1">
      <alignment horizontal="left" wrapText="1" indent="1"/>
    </xf>
    <xf numFmtId="0" fontId="11" fillId="0" borderId="18" xfId="11" applyFont="1" applyFill="1" applyBorder="1" applyAlignment="1" applyProtection="1">
      <alignment horizontal="left" wrapText="1" indent="1"/>
    </xf>
    <xf numFmtId="0" fontId="38" fillId="0" borderId="0" xfId="11" applyFont="1" applyAlignment="1" applyProtection="1">
      <alignment horizontal="left" wrapText="1"/>
    </xf>
    <xf numFmtId="0" fontId="38" fillId="0" borderId="18" xfId="11" applyFont="1" applyBorder="1" applyAlignment="1" applyProtection="1">
      <alignment horizontal="left" wrapText="1"/>
    </xf>
    <xf numFmtId="0" fontId="10" fillId="0" borderId="0" xfId="11" applyFont="1" applyAlignment="1" applyProtection="1">
      <alignment horizontal="left"/>
    </xf>
    <xf numFmtId="0" fontId="10" fillId="0" borderId="18" xfId="11" applyFont="1" applyBorder="1" applyAlignment="1" applyProtection="1">
      <alignment horizontal="left"/>
    </xf>
    <xf numFmtId="49" fontId="0" fillId="0" borderId="0" xfId="2" applyNumberFormat="1" applyFont="1" applyBorder="1" applyAlignment="1" applyProtection="1">
      <alignment horizontal="left"/>
    </xf>
    <xf numFmtId="49" fontId="0" fillId="0" borderId="0" xfId="1" applyNumberFormat="1" applyFont="1" applyBorder="1" applyAlignment="1" applyProtection="1">
      <alignment horizontal="left"/>
    </xf>
    <xf numFmtId="172" fontId="11" fillId="0" borderId="19" xfId="1" applyNumberFormat="1" applyFont="1" applyFill="1" applyBorder="1" applyAlignment="1" applyProtection="1"/>
    <xf numFmtId="180" fontId="0" fillId="0" borderId="0" xfId="2" applyNumberFormat="1" applyFont="1" applyBorder="1" applyAlignment="1" applyProtection="1">
      <alignment horizontal="left"/>
    </xf>
    <xf numFmtId="49" fontId="12" fillId="0" borderId="21" xfId="11" applyNumberFormat="1" applyBorder="1" applyAlignment="1" applyProtection="1">
      <alignment horizontal="left" wrapText="1"/>
    </xf>
    <xf numFmtId="49" fontId="12" fillId="0" borderId="20" xfId="11" applyNumberFormat="1" applyBorder="1" applyAlignment="1" applyProtection="1">
      <alignment horizontal="left" wrapText="1"/>
    </xf>
    <xf numFmtId="168" fontId="25" fillId="0" borderId="0" xfId="1" quotePrefix="1" applyNumberFormat="1" applyFont="1" applyFill="1" applyAlignment="1" applyProtection="1">
      <alignment vertical="top" wrapText="1"/>
    </xf>
    <xf numFmtId="41" fontId="11" fillId="0" borderId="0" xfId="0" applyNumberFormat="1" applyFont="1" applyAlignment="1">
      <alignment vertical="top"/>
    </xf>
    <xf numFmtId="41" fontId="11" fillId="0" borderId="7" xfId="0" applyNumberFormat="1" applyFont="1" applyBorder="1" applyAlignment="1">
      <alignment vertical="top"/>
    </xf>
    <xf numFmtId="41" fontId="11" fillId="0" borderId="6" xfId="0" applyNumberFormat="1" applyFont="1" applyBorder="1" applyAlignment="1">
      <alignment vertical="top"/>
    </xf>
    <xf numFmtId="41" fontId="11" fillId="0" borderId="24" xfId="0" applyNumberFormat="1" applyFont="1" applyBorder="1" applyAlignment="1">
      <alignment vertical="top"/>
    </xf>
    <xf numFmtId="42" fontId="11" fillId="0" borderId="0" xfId="0" applyNumberFormat="1" applyFont="1" applyAlignment="1"/>
    <xf numFmtId="41" fontId="11" fillId="0" borderId="0" xfId="0" applyNumberFormat="1" applyFont="1" applyAlignment="1"/>
    <xf numFmtId="41" fontId="11" fillId="0" borderId="7" xfId="0" applyNumberFormat="1" applyFont="1" applyBorder="1" applyAlignment="1"/>
    <xf numFmtId="42" fontId="11" fillId="0" borderId="6" xfId="0" applyNumberFormat="1" applyFont="1" applyBorder="1" applyAlignment="1"/>
    <xf numFmtId="42" fontId="11" fillId="0" borderId="12" xfId="0" applyNumberFormat="1" applyFont="1" applyBorder="1" applyAlignment="1"/>
    <xf numFmtId="42" fontId="11" fillId="0" borderId="6" xfId="2" applyNumberFormat="1" applyFont="1" applyBorder="1" applyAlignment="1" applyProtection="1"/>
    <xf numFmtId="42" fontId="11" fillId="0" borderId="12" xfId="2" applyNumberFormat="1" applyFont="1" applyFill="1" applyBorder="1" applyAlignment="1" applyProtection="1"/>
    <xf numFmtId="0" fontId="11" fillId="0" borderId="23" xfId="0" applyFont="1" applyFill="1" applyBorder="1" applyAlignment="1" applyProtection="1">
      <alignment wrapText="1"/>
    </xf>
    <xf numFmtId="0" fontId="0" fillId="0" borderId="26" xfId="0" applyFill="1" applyBorder="1" applyAlignment="1" applyProtection="1">
      <alignment wrapText="1"/>
    </xf>
    <xf numFmtId="165" fontId="11" fillId="0" borderId="25" xfId="3" applyNumberFormat="1" applyFont="1" applyFill="1" applyBorder="1" applyAlignment="1" applyProtection="1">
      <alignment horizontal="center" wrapText="1"/>
    </xf>
    <xf numFmtId="0" fontId="0" fillId="0" borderId="27" xfId="0" applyFill="1" applyBorder="1" applyAlignment="1" applyProtection="1">
      <alignment wrapText="1"/>
    </xf>
    <xf numFmtId="165" fontId="11" fillId="0" borderId="7" xfId="0" applyNumberFormat="1" applyFont="1" applyFill="1" applyBorder="1" applyAlignment="1" applyProtection="1">
      <alignment horizontal="center" wrapText="1"/>
    </xf>
    <xf numFmtId="0" fontId="25" fillId="0" borderId="0" xfId="0" applyFont="1" applyFill="1" applyBorder="1" applyAlignment="1" applyProtection="1">
      <alignment horizontal="center" wrapText="1"/>
    </xf>
    <xf numFmtId="0" fontId="9" fillId="0" borderId="27" xfId="3" applyFill="1" applyBorder="1" applyAlignment="1" applyProtection="1">
      <alignment wrapText="1"/>
    </xf>
    <xf numFmtId="0" fontId="11" fillId="0" borderId="0" xfId="3" applyFont="1" applyFill="1" applyBorder="1" applyAlignment="1" applyProtection="1">
      <alignment horizontal="center" wrapText="1"/>
    </xf>
    <xf numFmtId="0" fontId="12" fillId="0" borderId="0" xfId="0" applyFont="1" applyFill="1" applyBorder="1" applyAlignment="1" applyProtection="1">
      <alignment wrapText="1"/>
    </xf>
    <xf numFmtId="0" fontId="0" fillId="0" borderId="18" xfId="0" applyFill="1" applyBorder="1" applyAlignment="1" applyProtection="1">
      <alignment wrapText="1"/>
    </xf>
    <xf numFmtId="0" fontId="11" fillId="0" borderId="6" xfId="0" applyFont="1" applyFill="1" applyBorder="1" applyAlignment="1" applyProtection="1">
      <alignment wrapText="1"/>
    </xf>
    <xf numFmtId="42" fontId="11" fillId="0" borderId="8" xfId="2" applyNumberFormat="1" applyFont="1" applyFill="1" applyBorder="1" applyAlignment="1" applyProtection="1"/>
    <xf numFmtId="42" fontId="0" fillId="0" borderId="0" xfId="2" applyNumberFormat="1" applyFont="1" applyFill="1" applyBorder="1" applyAlignment="1" applyProtection="1"/>
    <xf numFmtId="42" fontId="0" fillId="0" borderId="18" xfId="2" applyNumberFormat="1" applyFont="1" applyFill="1" applyBorder="1" applyAlignment="1" applyProtection="1"/>
    <xf numFmtId="42" fontId="0" fillId="0" borderId="15" xfId="2" applyNumberFormat="1" applyFont="1" applyFill="1" applyBorder="1" applyAlignment="1" applyProtection="1"/>
    <xf numFmtId="42" fontId="11" fillId="0" borderId="0" xfId="2" applyNumberFormat="1" applyFont="1" applyFill="1" applyBorder="1" applyAlignment="1" applyProtection="1"/>
    <xf numFmtId="42" fontId="11" fillId="0" borderId="0" xfId="2" applyNumberFormat="1" applyFont="1" applyFill="1" applyAlignment="1" applyProtection="1"/>
    <xf numFmtId="170" fontId="11" fillId="0" borderId="8" xfId="1" applyNumberFormat="1" applyFont="1" applyFill="1" applyBorder="1" applyAlignment="1" applyProtection="1"/>
    <xf numFmtId="0" fontId="11" fillId="0" borderId="15" xfId="0" applyFont="1" applyFill="1" applyBorder="1" applyAlignment="1" applyProtection="1">
      <alignment horizontal="left"/>
    </xf>
    <xf numFmtId="0" fontId="11" fillId="0" borderId="0" xfId="0" applyFont="1" applyFill="1" applyBorder="1" applyAlignment="1" applyProtection="1">
      <alignment horizontal="left"/>
    </xf>
    <xf numFmtId="42" fontId="11" fillId="0" borderId="6" xfId="2" applyNumberFormat="1" applyFont="1" applyFill="1" applyBorder="1" applyAlignment="1" applyProtection="1"/>
    <xf numFmtId="42" fontId="0" fillId="0" borderId="0" xfId="0" applyNumberFormat="1" applyFill="1" applyBorder="1" applyAlignment="1" applyProtection="1"/>
    <xf numFmtId="0" fontId="25" fillId="0" borderId="0" xfId="0" applyFont="1" applyFill="1" applyAlignment="1" applyProtection="1">
      <alignment horizontal="left" vertical="top" wrapText="1"/>
    </xf>
    <xf numFmtId="0" fontId="0" fillId="0" borderId="0" xfId="0" applyAlignment="1" applyProtection="1">
      <alignment wrapText="1"/>
    </xf>
    <xf numFmtId="0" fontId="0" fillId="0" borderId="0" xfId="0" applyFill="1" applyAlignment="1" applyProtection="1">
      <alignment wrapText="1"/>
    </xf>
    <xf numFmtId="0" fontId="9" fillId="0" borderId="0" xfId="3" applyFill="1" applyBorder="1" applyAlignment="1">
      <alignment wrapText="1"/>
    </xf>
    <xf numFmtId="0" fontId="11" fillId="0" borderId="26" xfId="0" applyFont="1" applyFill="1" applyBorder="1" applyAlignment="1">
      <alignment horizontal="center" wrapText="1"/>
    </xf>
    <xf numFmtId="0" fontId="35" fillId="0" borderId="27" xfId="0" applyFont="1" applyFill="1" applyBorder="1" applyAlignment="1">
      <alignment wrapText="1"/>
    </xf>
    <xf numFmtId="41" fontId="11" fillId="0" borderId="18" xfId="1" applyNumberFormat="1" applyFont="1" applyFill="1" applyBorder="1" applyAlignment="1"/>
    <xf numFmtId="0" fontId="11" fillId="0" borderId="18" xfId="0" applyFont="1" applyFill="1" applyBorder="1" applyAlignment="1"/>
    <xf numFmtId="42" fontId="11" fillId="0" borderId="18" xfId="0" applyNumberFormat="1" applyFont="1" applyFill="1" applyBorder="1" applyAlignment="1"/>
    <xf numFmtId="42" fontId="11" fillId="2" borderId="6" xfId="0" applyNumberFormat="1" applyFont="1" applyFill="1" applyBorder="1" applyAlignment="1" applyProtection="1"/>
    <xf numFmtId="49" fontId="25" fillId="2" borderId="6" xfId="0" applyNumberFormat="1" applyFont="1" applyFill="1" applyBorder="1" applyAlignment="1" applyProtection="1"/>
    <xf numFmtId="41" fontId="11" fillId="0" borderId="0" xfId="0" applyNumberFormat="1" applyFont="1" applyAlignment="1" applyProtection="1"/>
    <xf numFmtId="41" fontId="0" fillId="0" borderId="0" xfId="0" applyNumberFormat="1" applyAlignment="1" applyProtection="1"/>
    <xf numFmtId="49" fontId="35" fillId="0" borderId="0" xfId="0" applyNumberFormat="1" applyFont="1" applyAlignment="1" applyProtection="1"/>
    <xf numFmtId="41" fontId="11" fillId="2" borderId="0" xfId="0" applyNumberFormat="1" applyFont="1" applyFill="1" applyAlignment="1" applyProtection="1"/>
    <xf numFmtId="41" fontId="0" fillId="2" borderId="0" xfId="0" applyNumberFormat="1" applyFill="1" applyAlignment="1" applyProtection="1"/>
    <xf numFmtId="49" fontId="35" fillId="2" borderId="0" xfId="0" applyNumberFormat="1" applyFont="1" applyFill="1" applyAlignment="1" applyProtection="1"/>
    <xf numFmtId="49" fontId="35" fillId="0" borderId="0" xfId="0" applyNumberFormat="1" applyFont="1" applyFill="1" applyAlignment="1" applyProtection="1"/>
    <xf numFmtId="42" fontId="11" fillId="2" borderId="12" xfId="0" applyNumberFormat="1" applyFont="1" applyFill="1" applyBorder="1" applyAlignment="1" applyProtection="1"/>
    <xf numFmtId="42" fontId="0" fillId="2" borderId="0" xfId="0" applyNumberFormat="1" applyFill="1" applyAlignment="1" applyProtection="1"/>
    <xf numFmtId="0" fontId="0" fillId="2" borderId="0" xfId="0" applyFill="1" applyAlignment="1" applyProtection="1"/>
    <xf numFmtId="41" fontId="11" fillId="2" borderId="6" xfId="0" applyNumberFormat="1" applyFont="1" applyFill="1" applyBorder="1" applyAlignment="1" applyProtection="1"/>
    <xf numFmtId="0" fontId="0" fillId="2" borderId="0" xfId="0" applyFill="1" applyAlignment="1" applyProtection="1">
      <alignment wrapText="1"/>
    </xf>
    <xf numFmtId="0" fontId="25" fillId="0" borderId="0" xfId="0" quotePrefix="1" applyFont="1" applyFill="1" applyAlignment="1" applyProtection="1">
      <alignment horizontal="left" vertical="top"/>
    </xf>
    <xf numFmtId="49" fontId="35" fillId="0" borderId="0" xfId="0" applyNumberFormat="1" applyFont="1" applyFill="1" applyAlignment="1" applyProtection="1">
      <alignment wrapText="1"/>
    </xf>
    <xf numFmtId="49" fontId="25" fillId="2" borderId="0" xfId="0" applyNumberFormat="1" applyFont="1" applyFill="1" applyAlignment="1" applyProtection="1"/>
    <xf numFmtId="41" fontId="11" fillId="2" borderId="7" xfId="0" applyNumberFormat="1" applyFont="1" applyFill="1" applyBorder="1" applyAlignment="1" applyProtection="1"/>
    <xf numFmtId="0" fontId="11" fillId="2" borderId="10" xfId="0" applyFont="1" applyFill="1" applyBorder="1" applyAlignment="1" applyProtection="1">
      <alignment wrapText="1"/>
    </xf>
    <xf numFmtId="42" fontId="11" fillId="0" borderId="6" xfId="0" applyNumberFormat="1" applyFont="1" applyFill="1" applyBorder="1" applyAlignment="1" applyProtection="1"/>
    <xf numFmtId="0" fontId="25" fillId="2" borderId="0" xfId="0" quotePrefix="1" applyFont="1" applyFill="1" applyAlignment="1" applyProtection="1">
      <alignment horizontal="left" vertical="top"/>
    </xf>
    <xf numFmtId="41" fontId="12" fillId="2" borderId="0" xfId="0" applyNumberFormat="1" applyFont="1" applyFill="1" applyAlignment="1" applyProtection="1"/>
    <xf numFmtId="42" fontId="11" fillId="0" borderId="0" xfId="0" applyNumberFormat="1" applyFont="1" applyFill="1" applyBorder="1" applyAlignment="1" applyProtection="1"/>
    <xf numFmtId="0" fontId="0" fillId="0" borderId="0" xfId="0" applyAlignment="1" applyProtection="1">
      <alignment wrapText="1"/>
    </xf>
    <xf numFmtId="0" fontId="11" fillId="0" borderId="0" xfId="0" applyFont="1" applyAlignment="1" applyProtection="1">
      <alignment horizontal="left" wrapText="1"/>
    </xf>
    <xf numFmtId="0" fontId="11" fillId="0" borderId="6" xfId="11" applyFont="1" applyFill="1" applyBorder="1" applyAlignment="1" applyProtection="1">
      <alignment wrapText="1"/>
    </xf>
    <xf numFmtId="49" fontId="11" fillId="0" borderId="25" xfId="0" quotePrefix="1" applyNumberFormat="1" applyFont="1" applyFill="1" applyBorder="1" applyAlignment="1" applyProtection="1">
      <alignment horizontal="center" wrapText="1"/>
    </xf>
    <xf numFmtId="0" fontId="11" fillId="0" borderId="0" xfId="0" applyFont="1" applyFill="1" applyBorder="1" applyAlignment="1" applyProtection="1">
      <alignment horizontal="center" wrapText="1"/>
    </xf>
    <xf numFmtId="169" fontId="0" fillId="0" borderId="0" xfId="0" applyNumberFormat="1" applyFill="1" applyAlignment="1" applyProtection="1">
      <alignment wrapText="1"/>
    </xf>
    <xf numFmtId="169" fontId="11" fillId="0" borderId="12" xfId="2" applyNumberFormat="1" applyFont="1" applyFill="1" applyBorder="1" applyAlignment="1" applyProtection="1"/>
    <xf numFmtId="42" fontId="0" fillId="0" borderId="18" xfId="0" applyNumberFormat="1" applyFill="1" applyBorder="1" applyAlignment="1" applyProtection="1"/>
    <xf numFmtId="42" fontId="0" fillId="0" borderId="15" xfId="0" applyNumberFormat="1" applyFill="1" applyBorder="1" applyAlignment="1" applyProtection="1"/>
    <xf numFmtId="42" fontId="0" fillId="0" borderId="0" xfId="0" applyNumberFormat="1" applyFill="1" applyBorder="1" applyAlignment="1" applyProtection="1">
      <alignment wrapText="1"/>
    </xf>
    <xf numFmtId="42" fontId="11" fillId="0" borderId="0" xfId="0" applyNumberFormat="1" applyFont="1" applyFill="1" applyBorder="1" applyAlignment="1" applyProtection="1">
      <alignment wrapText="1"/>
    </xf>
    <xf numFmtId="42" fontId="0" fillId="0" borderId="0" xfId="0" applyNumberFormat="1" applyFill="1" applyAlignment="1" applyProtection="1">
      <alignment wrapText="1"/>
    </xf>
    <xf numFmtId="41" fontId="0" fillId="0" borderId="18" xfId="0" applyNumberFormat="1" applyFill="1" applyBorder="1" applyAlignment="1" applyProtection="1"/>
    <xf numFmtId="41" fontId="0" fillId="0" borderId="15" xfId="0" applyNumberFormat="1" applyFill="1" applyBorder="1" applyAlignment="1" applyProtection="1"/>
    <xf numFmtId="41" fontId="0" fillId="0" borderId="0" xfId="0" applyNumberFormat="1" applyFill="1" applyBorder="1" applyAlignment="1" applyProtection="1">
      <alignment wrapText="1"/>
    </xf>
    <xf numFmtId="41" fontId="11" fillId="0" borderId="0" xfId="0" applyNumberFormat="1" applyFont="1" applyFill="1" applyBorder="1" applyAlignment="1" applyProtection="1">
      <alignment wrapText="1"/>
    </xf>
    <xf numFmtId="41" fontId="0" fillId="0" borderId="0" xfId="0" applyNumberFormat="1" applyFill="1" applyAlignment="1" applyProtection="1">
      <alignment wrapText="1"/>
    </xf>
    <xf numFmtId="42" fontId="11" fillId="0" borderId="19" xfId="0" applyNumberFormat="1" applyFont="1" applyFill="1" applyBorder="1" applyAlignment="1" applyProtection="1"/>
    <xf numFmtId="42" fontId="0" fillId="0" borderId="15" xfId="0" applyNumberFormat="1" applyFill="1" applyBorder="1" applyAlignment="1" applyProtection="1">
      <alignment wrapText="1"/>
    </xf>
    <xf numFmtId="41" fontId="11" fillId="0" borderId="22" xfId="1" applyNumberFormat="1" applyFont="1" applyFill="1" applyBorder="1" applyAlignment="1" applyProtection="1"/>
    <xf numFmtId="41" fontId="0" fillId="0" borderId="15" xfId="0" applyNumberFormat="1" applyFill="1" applyBorder="1" applyAlignment="1" applyProtection="1">
      <alignment wrapText="1"/>
    </xf>
    <xf numFmtId="41" fontId="0" fillId="0" borderId="0" xfId="1" applyNumberFormat="1" applyFont="1" applyFill="1" applyBorder="1" applyAlignment="1" applyProtection="1">
      <alignment wrapText="1"/>
    </xf>
    <xf numFmtId="41" fontId="11" fillId="0" borderId="0" xfId="1" applyNumberFormat="1" applyFont="1" applyFill="1" applyBorder="1" applyAlignment="1" applyProtection="1">
      <alignment wrapText="1"/>
    </xf>
    <xf numFmtId="41" fontId="0" fillId="0" borderId="0" xfId="1" applyNumberFormat="1" applyFont="1" applyFill="1" applyAlignment="1" applyProtection="1">
      <alignment wrapText="1"/>
    </xf>
    <xf numFmtId="41" fontId="11" fillId="0" borderId="19" xfId="0" applyNumberFormat="1" applyFont="1" applyFill="1" applyBorder="1" applyAlignment="1" applyProtection="1"/>
    <xf numFmtId="0" fontId="11" fillId="0" borderId="17" xfId="0" applyFont="1" applyFill="1" applyBorder="1" applyAlignment="1" applyProtection="1">
      <alignment wrapText="1"/>
    </xf>
    <xf numFmtId="0" fontId="25" fillId="0" borderId="0" xfId="0" quotePrefix="1" applyFont="1" applyFill="1" applyAlignment="1" applyProtection="1">
      <alignment horizontal="left" vertical="top" wrapText="1"/>
    </xf>
    <xf numFmtId="0" fontId="11" fillId="0" borderId="23" xfId="0" applyFont="1" applyBorder="1" applyAlignment="1" applyProtection="1">
      <alignment wrapText="1"/>
    </xf>
    <xf numFmtId="165" fontId="11" fillId="0" borderId="7" xfId="3" applyNumberFormat="1" applyFont="1" applyBorder="1" applyAlignment="1" applyProtection="1">
      <alignment horizontal="center" wrapText="1"/>
    </xf>
    <xf numFmtId="42" fontId="0" fillId="0" borderId="15" xfId="0" applyNumberFormat="1" applyBorder="1" applyAlignment="1" applyProtection="1">
      <alignment wrapText="1"/>
    </xf>
    <xf numFmtId="42" fontId="11" fillId="0" borderId="0" xfId="0" applyNumberFormat="1" applyFont="1" applyBorder="1" applyAlignment="1" applyProtection="1">
      <alignment wrapText="1"/>
    </xf>
    <xf numFmtId="42" fontId="0" fillId="0" borderId="0" xfId="2" applyNumberFormat="1" applyFont="1" applyBorder="1" applyAlignment="1" applyProtection="1"/>
    <xf numFmtId="42" fontId="0" fillId="0" borderId="18" xfId="2" applyNumberFormat="1" applyFont="1" applyBorder="1" applyAlignment="1" applyProtection="1"/>
    <xf numFmtId="42" fontId="0" fillId="0" borderId="15" xfId="2" applyNumberFormat="1" applyFont="1" applyBorder="1" applyAlignment="1" applyProtection="1"/>
    <xf numFmtId="42" fontId="0" fillId="0" borderId="0" xfId="0" applyNumberFormat="1" applyBorder="1" applyAlignment="1" applyProtection="1">
      <alignment wrapText="1"/>
    </xf>
    <xf numFmtId="42" fontId="0" fillId="0" borderId="0" xfId="0" applyNumberFormat="1" applyAlignment="1" applyProtection="1">
      <alignment wrapText="1"/>
    </xf>
    <xf numFmtId="41" fontId="0" fillId="0" borderId="15" xfId="0" applyNumberFormat="1" applyBorder="1" applyAlignment="1" applyProtection="1">
      <alignment wrapText="1"/>
    </xf>
    <xf numFmtId="41" fontId="11" fillId="0" borderId="0" xfId="0" applyNumberFormat="1" applyFont="1" applyBorder="1" applyAlignment="1" applyProtection="1">
      <alignment wrapText="1"/>
    </xf>
    <xf numFmtId="41" fontId="0" fillId="0" borderId="0" xfId="1" applyNumberFormat="1" applyFont="1" applyBorder="1" applyAlignment="1" applyProtection="1"/>
    <xf numFmtId="41" fontId="0" fillId="0" borderId="18" xfId="1" applyNumberFormat="1" applyFont="1" applyBorder="1" applyAlignment="1" applyProtection="1"/>
    <xf numFmtId="41" fontId="0" fillId="0" borderId="15" xfId="1" applyNumberFormat="1" applyFont="1" applyBorder="1" applyAlignment="1" applyProtection="1"/>
    <xf numFmtId="41" fontId="0" fillId="0" borderId="0" xfId="0" applyNumberFormat="1" applyBorder="1" applyAlignment="1" applyProtection="1">
      <alignment wrapText="1"/>
    </xf>
    <xf numFmtId="41" fontId="0" fillId="0" borderId="0" xfId="0" applyNumberFormat="1" applyAlignment="1" applyProtection="1">
      <alignment wrapText="1"/>
    </xf>
    <xf numFmtId="0" fontId="0" fillId="0" borderId="17" xfId="0" applyBorder="1" applyAlignment="1" applyProtection="1">
      <alignment wrapText="1"/>
    </xf>
    <xf numFmtId="0" fontId="0" fillId="0" borderId="20" xfId="0" applyBorder="1" applyAlignment="1" applyProtection="1">
      <alignment wrapText="1"/>
    </xf>
    <xf numFmtId="0" fontId="11" fillId="0" borderId="28" xfId="0" applyFont="1" applyBorder="1" applyAlignment="1" applyProtection="1">
      <alignment wrapText="1"/>
    </xf>
    <xf numFmtId="0" fontId="12" fillId="0" borderId="0" xfId="0" applyFont="1" applyBorder="1" applyAlignment="1" applyProtection="1">
      <alignment wrapText="1"/>
    </xf>
    <xf numFmtId="165" fontId="11" fillId="0" borderId="25" xfId="0" applyNumberFormat="1" applyFont="1" applyBorder="1" applyAlignment="1" applyProtection="1">
      <alignment horizontal="center" wrapText="1"/>
    </xf>
    <xf numFmtId="0" fontId="9" fillId="0" borderId="0" xfId="3" applyBorder="1" applyAlignment="1" applyProtection="1">
      <alignment wrapText="1"/>
    </xf>
    <xf numFmtId="169" fontId="0" fillId="0" borderId="0" xfId="2" applyNumberFormat="1" applyFont="1" applyBorder="1" applyAlignment="1" applyProtection="1">
      <alignment wrapText="1"/>
    </xf>
    <xf numFmtId="0" fontId="0" fillId="0" borderId="18" xfId="0" applyBorder="1" applyAlignment="1" applyProtection="1"/>
    <xf numFmtId="0" fontId="0" fillId="0" borderId="0" xfId="0" applyAlignment="1" applyProtection="1"/>
    <xf numFmtId="42" fontId="0" fillId="0" borderId="0" xfId="0" applyNumberFormat="1" applyBorder="1" applyAlignment="1" applyProtection="1"/>
    <xf numFmtId="41" fontId="0" fillId="0" borderId="0" xfId="0" applyNumberFormat="1" applyBorder="1" applyAlignment="1" applyProtection="1"/>
    <xf numFmtId="42" fontId="0" fillId="0" borderId="15" xfId="0" applyNumberFormat="1" applyBorder="1" applyAlignment="1" applyProtection="1"/>
    <xf numFmtId="42" fontId="11" fillId="0" borderId="0" xfId="0" applyNumberFormat="1" applyFont="1" applyBorder="1" applyAlignment="1" applyProtection="1"/>
    <xf numFmtId="170" fontId="11" fillId="0" borderId="8" xfId="1" applyNumberFormat="1" applyFont="1" applyBorder="1" applyAlignment="1" applyProtection="1"/>
    <xf numFmtId="171" fontId="11" fillId="0" borderId="15" xfId="6" applyNumberFormat="1" applyFont="1" applyBorder="1" applyAlignment="1" applyProtection="1">
      <alignment horizontal="left"/>
    </xf>
    <xf numFmtId="171" fontId="11" fillId="0" borderId="0" xfId="6" applyNumberFormat="1" applyFont="1" applyBorder="1" applyAlignment="1" applyProtection="1">
      <alignment horizontal="left"/>
    </xf>
    <xf numFmtId="171" fontId="0" fillId="0" borderId="18" xfId="6" applyNumberFormat="1" applyFont="1" applyBorder="1" applyAlignment="1" applyProtection="1"/>
    <xf numFmtId="171" fontId="0" fillId="0" borderId="0" xfId="6" applyNumberFormat="1" applyFont="1" applyBorder="1" applyAlignment="1" applyProtection="1"/>
    <xf numFmtId="171" fontId="11" fillId="0" borderId="0" xfId="6" applyNumberFormat="1" applyFont="1" applyBorder="1" applyAlignment="1" applyProtection="1"/>
    <xf numFmtId="168" fontId="0" fillId="0" borderId="0" xfId="1" applyNumberFormat="1" applyFont="1" applyBorder="1" applyAlignment="1" applyProtection="1">
      <alignment wrapText="1"/>
    </xf>
    <xf numFmtId="42" fontId="11" fillId="0" borderId="23" xfId="2" applyNumberFormat="1" applyFont="1" applyBorder="1" applyAlignment="1" applyProtection="1"/>
    <xf numFmtId="42" fontId="11" fillId="0" borderId="19" xfId="2" applyNumberFormat="1" applyFont="1" applyBorder="1" applyAlignment="1" applyProtection="1"/>
    <xf numFmtId="170" fontId="11" fillId="0" borderId="0" xfId="1" applyNumberFormat="1" applyFont="1" applyFill="1" applyBorder="1" applyAlignment="1" applyProtection="1"/>
    <xf numFmtId="170" fontId="11" fillId="0" borderId="0" xfId="1" applyNumberFormat="1" applyFont="1" applyAlignment="1" applyProtection="1"/>
    <xf numFmtId="170" fontId="11" fillId="0" borderId="0" xfId="1" applyNumberFormat="1" applyFont="1" applyBorder="1" applyAlignment="1" applyProtection="1"/>
    <xf numFmtId="0" fontId="25" fillId="0" borderId="0" xfId="0" applyFont="1" applyAlignment="1" applyProtection="1">
      <alignment horizontal="left" vertical="top" wrapText="1"/>
    </xf>
    <xf numFmtId="42" fontId="0" fillId="0" borderId="0" xfId="2" applyNumberFormat="1" applyFont="1" applyBorder="1" applyAlignment="1" applyProtection="1">
      <alignment wrapText="1"/>
    </xf>
    <xf numFmtId="42" fontId="0" fillId="0" borderId="0" xfId="2" applyNumberFormat="1" applyFont="1" applyAlignment="1" applyProtection="1">
      <alignment wrapText="1"/>
    </xf>
    <xf numFmtId="41" fontId="0" fillId="0" borderId="0" xfId="1" applyNumberFormat="1" applyFont="1" applyBorder="1" applyAlignment="1" applyProtection="1">
      <alignment wrapText="1"/>
    </xf>
    <xf numFmtId="41" fontId="11" fillId="0" borderId="0" xfId="1" applyNumberFormat="1" applyFont="1" applyBorder="1" applyAlignment="1" applyProtection="1">
      <alignment wrapText="1"/>
    </xf>
    <xf numFmtId="41" fontId="0" fillId="0" borderId="0" xfId="1" applyNumberFormat="1" applyFont="1" applyAlignment="1" applyProtection="1">
      <alignment wrapText="1"/>
    </xf>
    <xf numFmtId="0" fontId="10" fillId="0" borderId="0" xfId="0" applyFont="1" applyAlignment="1" applyProtection="1">
      <alignment wrapText="1"/>
    </xf>
    <xf numFmtId="0" fontId="36" fillId="0" borderId="0" xfId="0" applyFont="1" applyAlignment="1" applyProtection="1">
      <alignment horizontal="left" wrapText="1"/>
    </xf>
    <xf numFmtId="42" fontId="0" fillId="0" borderId="18" xfId="2" applyNumberFormat="1" applyFont="1" applyBorder="1" applyAlignment="1" applyProtection="1">
      <alignment wrapText="1"/>
    </xf>
    <xf numFmtId="42" fontId="0" fillId="0" borderId="15" xfId="2" applyNumberFormat="1" applyFont="1" applyBorder="1" applyAlignment="1" applyProtection="1">
      <alignment wrapText="1"/>
    </xf>
    <xf numFmtId="41" fontId="0" fillId="0" borderId="18" xfId="1" applyNumberFormat="1" applyFont="1" applyBorder="1" applyAlignment="1" applyProtection="1">
      <alignment wrapText="1"/>
    </xf>
    <xf numFmtId="41" fontId="0" fillId="0" borderId="15" xfId="1" applyNumberFormat="1" applyFont="1" applyBorder="1" applyAlignment="1" applyProtection="1">
      <alignment wrapText="1"/>
    </xf>
    <xf numFmtId="0" fontId="11" fillId="0" borderId="0" xfId="0" applyFont="1" applyAlignment="1" applyProtection="1">
      <alignment horizontal="left" wrapText="1" indent="1"/>
    </xf>
    <xf numFmtId="42" fontId="11" fillId="0" borderId="19" xfId="1" applyNumberFormat="1" applyFont="1" applyFill="1" applyBorder="1" applyAlignment="1" applyProtection="1"/>
    <xf numFmtId="42" fontId="11" fillId="0" borderId="19" xfId="1" applyNumberFormat="1" applyFont="1" applyBorder="1" applyAlignment="1" applyProtection="1"/>
    <xf numFmtId="42" fontId="0" fillId="0" borderId="0" xfId="1" applyNumberFormat="1" applyFont="1" applyBorder="1" applyAlignment="1" applyProtection="1">
      <alignment wrapText="1"/>
    </xf>
    <xf numFmtId="42" fontId="0" fillId="0" borderId="18" xfId="1" applyNumberFormat="1" applyFont="1" applyBorder="1" applyAlignment="1" applyProtection="1">
      <alignment wrapText="1"/>
    </xf>
    <xf numFmtId="42" fontId="0" fillId="0" borderId="15" xfId="1" applyNumberFormat="1" applyFont="1" applyBorder="1" applyAlignment="1" applyProtection="1">
      <alignment wrapText="1"/>
    </xf>
    <xf numFmtId="42" fontId="11" fillId="0" borderId="0" xfId="1" applyNumberFormat="1" applyFont="1" applyBorder="1" applyAlignment="1" applyProtection="1">
      <alignment wrapText="1"/>
    </xf>
    <xf numFmtId="41" fontId="0" fillId="0" borderId="0" xfId="1" applyNumberFormat="1" applyFont="1" applyFill="1" applyAlignment="1" applyProtection="1"/>
    <xf numFmtId="42" fontId="11" fillId="0" borderId="0" xfId="1" applyNumberFormat="1" applyFont="1" applyFill="1" applyBorder="1" applyAlignment="1" applyProtection="1"/>
    <xf numFmtId="42" fontId="11" fillId="0" borderId="0" xfId="1" applyNumberFormat="1" applyFont="1" applyAlignment="1" applyProtection="1"/>
    <xf numFmtId="42" fontId="11" fillId="0" borderId="0" xfId="1" applyNumberFormat="1" applyFont="1" applyBorder="1" applyAlignment="1" applyProtection="1"/>
    <xf numFmtId="42" fontId="11" fillId="0" borderId="0" xfId="1" applyNumberFormat="1" applyFont="1" applyFill="1" applyAlignment="1" applyProtection="1"/>
    <xf numFmtId="42" fontId="11" fillId="0" borderId="1" xfId="1" applyNumberFormat="1" applyFont="1" applyFill="1" applyBorder="1" applyAlignment="1" applyProtection="1"/>
    <xf numFmtId="42" fontId="11" fillId="0" borderId="1" xfId="1" applyNumberFormat="1" applyFont="1" applyBorder="1" applyAlignment="1" applyProtection="1"/>
    <xf numFmtId="0" fontId="47" fillId="0" borderId="0" xfId="0" quotePrefix="1" applyFont="1" applyAlignment="1" applyProtection="1">
      <alignment vertical="top"/>
    </xf>
    <xf numFmtId="0" fontId="38" fillId="0" borderId="0" xfId="0" applyFont="1" applyAlignment="1" applyProtection="1">
      <alignment horizontal="left" vertical="top" wrapText="1"/>
    </xf>
    <xf numFmtId="42" fontId="11" fillId="0" borderId="22" xfId="0" applyNumberFormat="1" applyFont="1" applyBorder="1" applyAlignment="1" applyProtection="1"/>
    <xf numFmtId="0" fontId="11" fillId="0" borderId="17" xfId="0" applyFont="1" applyBorder="1" applyAlignment="1" applyProtection="1">
      <alignment wrapText="1"/>
    </xf>
    <xf numFmtId="0" fontId="11" fillId="0" borderId="0" xfId="0" applyFont="1" applyAlignment="1" applyProtection="1">
      <alignment vertical="top" wrapText="1"/>
    </xf>
    <xf numFmtId="0" fontId="11" fillId="0" borderId="18" xfId="0" applyFont="1" applyBorder="1" applyAlignment="1" applyProtection="1"/>
    <xf numFmtId="0" fontId="11" fillId="0" borderId="15" xfId="0" applyFont="1" applyBorder="1" applyAlignment="1" applyProtection="1"/>
    <xf numFmtId="0" fontId="11" fillId="0" borderId="15" xfId="0" applyFont="1" applyBorder="1" applyAlignment="1" applyProtection="1">
      <alignment horizontal="left"/>
    </xf>
    <xf numFmtId="0" fontId="11" fillId="0" borderId="0" xfId="0" applyFont="1" applyBorder="1" applyAlignment="1" applyProtection="1">
      <alignment horizontal="left"/>
    </xf>
    <xf numFmtId="169" fontId="0" fillId="0" borderId="0" xfId="0" applyNumberFormat="1" applyAlignment="1" applyProtection="1">
      <alignment wrapText="1"/>
    </xf>
    <xf numFmtId="44" fontId="0" fillId="0" borderId="0" xfId="0" applyNumberFormat="1" applyAlignment="1" applyProtection="1">
      <alignment wrapText="1"/>
    </xf>
    <xf numFmtId="42" fontId="0" fillId="0" borderId="0" xfId="2" applyNumberFormat="1" applyFont="1" applyFill="1" applyBorder="1" applyAlignment="1" applyProtection="1">
      <alignment wrapText="1"/>
    </xf>
    <xf numFmtId="42" fontId="11" fillId="0" borderId="0" xfId="2" applyNumberFormat="1" applyFont="1" applyFill="1" applyBorder="1" applyAlignment="1" applyProtection="1">
      <alignment wrapText="1"/>
    </xf>
    <xf numFmtId="170" fontId="0" fillId="0" borderId="15" xfId="0" applyNumberFormat="1" applyFill="1" applyBorder="1" applyAlignment="1" applyProtection="1">
      <alignment wrapText="1"/>
    </xf>
    <xf numFmtId="170" fontId="11" fillId="0" borderId="0" xfId="0" applyNumberFormat="1" applyFont="1" applyFill="1" applyBorder="1" applyAlignment="1" applyProtection="1">
      <alignment wrapText="1"/>
    </xf>
    <xf numFmtId="170" fontId="11" fillId="0" borderId="0" xfId="1" applyNumberFormat="1" applyFont="1" applyFill="1" applyAlignment="1" applyProtection="1"/>
    <xf numFmtId="170" fontId="0" fillId="0" borderId="0" xfId="0" applyNumberFormat="1" applyFill="1" applyBorder="1" applyAlignment="1" applyProtection="1">
      <alignment wrapText="1"/>
    </xf>
    <xf numFmtId="170" fontId="0" fillId="0" borderId="0" xfId="1" applyNumberFormat="1" applyFont="1" applyFill="1" applyBorder="1" applyAlignment="1" applyProtection="1"/>
    <xf numFmtId="170" fontId="0" fillId="0" borderId="18" xfId="1" applyNumberFormat="1" applyFont="1" applyFill="1" applyBorder="1" applyAlignment="1" applyProtection="1"/>
    <xf numFmtId="170" fontId="0" fillId="0" borderId="15" xfId="1" applyNumberFormat="1" applyFont="1" applyFill="1" applyBorder="1" applyAlignment="1" applyProtection="1"/>
    <xf numFmtId="170" fontId="0" fillId="0" borderId="0" xfId="1" applyNumberFormat="1" applyFont="1" applyFill="1" applyBorder="1" applyAlignment="1" applyProtection="1">
      <alignment wrapText="1"/>
    </xf>
    <xf numFmtId="170" fontId="11" fillId="0" borderId="0" xfId="1" applyNumberFormat="1" applyFont="1" applyFill="1" applyBorder="1" applyAlignment="1" applyProtection="1">
      <alignment wrapText="1"/>
    </xf>
    <xf numFmtId="170" fontId="0" fillId="0" borderId="0" xfId="1" applyNumberFormat="1" applyFont="1" applyAlignment="1" applyProtection="1">
      <alignment wrapText="1"/>
    </xf>
    <xf numFmtId="170" fontId="0" fillId="0" borderId="0" xfId="1" applyNumberFormat="1" applyFont="1" applyFill="1" applyAlignment="1" applyProtection="1"/>
    <xf numFmtId="170" fontId="0" fillId="0" borderId="0" xfId="1" applyNumberFormat="1" applyFont="1" applyAlignment="1" applyProtection="1"/>
    <xf numFmtId="0" fontId="38" fillId="0" borderId="0" xfId="0" applyFont="1" applyAlignment="1" applyProtection="1">
      <alignment wrapText="1"/>
    </xf>
    <xf numFmtId="167" fontId="11" fillId="0" borderId="0" xfId="1" applyNumberFormat="1" applyFont="1" applyFill="1" applyAlignment="1" applyProtection="1"/>
    <xf numFmtId="167" fontId="0" fillId="0" borderId="18" xfId="1" applyNumberFormat="1" applyFont="1" applyBorder="1" applyAlignment="1" applyProtection="1"/>
    <xf numFmtId="167" fontId="0" fillId="0" borderId="15" xfId="1" applyNumberFormat="1" applyFont="1" applyBorder="1" applyAlignment="1" applyProtection="1"/>
    <xf numFmtId="167" fontId="0" fillId="0" borderId="0" xfId="1" applyNumberFormat="1" applyFont="1" applyBorder="1" applyAlignment="1" applyProtection="1">
      <alignment wrapText="1"/>
    </xf>
    <xf numFmtId="167" fontId="11" fillId="0" borderId="0" xfId="1" applyNumberFormat="1" applyFont="1" applyBorder="1" applyAlignment="1" applyProtection="1">
      <alignment wrapText="1"/>
    </xf>
    <xf numFmtId="0" fontId="0" fillId="0" borderId="0" xfId="0" applyFill="1" applyAlignment="1" applyProtection="1">
      <alignment wrapText="1"/>
    </xf>
    <xf numFmtId="42" fontId="11" fillId="0" borderId="0" xfId="0" applyNumberFormat="1" applyFont="1" applyAlignment="1" applyProtection="1">
      <alignment vertical="top"/>
    </xf>
    <xf numFmtId="42" fontId="11" fillId="0" borderId="4" xfId="0" applyNumberFormat="1" applyFont="1" applyFill="1" applyBorder="1" applyAlignment="1" applyProtection="1"/>
    <xf numFmtId="41" fontId="11" fillId="0" borderId="0" xfId="0" applyNumberFormat="1" applyFont="1" applyAlignment="1" applyProtection="1">
      <alignment vertical="top"/>
    </xf>
    <xf numFmtId="41" fontId="11" fillId="0" borderId="4" xfId="0" applyNumberFormat="1" applyFont="1" applyFill="1" applyBorder="1" applyAlignment="1" applyProtection="1"/>
    <xf numFmtId="41" fontId="11" fillId="0" borderId="7" xfId="0" applyNumberFormat="1" applyFont="1" applyBorder="1" applyAlignment="1" applyProtection="1">
      <alignment vertical="top"/>
    </xf>
    <xf numFmtId="41" fontId="11" fillId="0" borderId="6" xfId="0" applyNumberFormat="1" applyFont="1" applyBorder="1" applyAlignment="1" applyProtection="1">
      <alignment vertical="top"/>
    </xf>
    <xf numFmtId="41" fontId="0" fillId="0" borderId="0" xfId="0" applyNumberFormat="1" applyAlignment="1" applyProtection="1">
      <alignment vertical="top"/>
    </xf>
    <xf numFmtId="0" fontId="11" fillId="0" borderId="6" xfId="0" applyFont="1" applyBorder="1" applyAlignment="1" applyProtection="1">
      <alignment vertical="top"/>
    </xf>
    <xf numFmtId="0" fontId="11" fillId="0" borderId="4" xfId="0" applyFont="1" applyFill="1" applyBorder="1" applyAlignment="1" applyProtection="1"/>
    <xf numFmtId="0" fontId="11" fillId="0" borderId="6" xfId="0" applyFont="1" applyFill="1" applyBorder="1" applyAlignment="1" applyProtection="1"/>
    <xf numFmtId="42" fontId="11" fillId="0" borderId="8" xfId="0" applyNumberFormat="1" applyFont="1" applyBorder="1" applyAlignment="1" applyProtection="1">
      <alignment vertical="top"/>
    </xf>
    <xf numFmtId="42" fontId="11" fillId="0" borderId="10" xfId="0" applyNumberFormat="1" applyFont="1" applyBorder="1" applyAlignment="1" applyProtection="1">
      <alignment vertical="top"/>
    </xf>
    <xf numFmtId="42" fontId="11" fillId="0" borderId="10" xfId="0" applyNumberFormat="1" applyFont="1" applyFill="1" applyBorder="1" applyAlignment="1" applyProtection="1"/>
    <xf numFmtId="42" fontId="0" fillId="0" borderId="0" xfId="0" applyNumberFormat="1" applyAlignment="1" applyProtection="1">
      <alignment vertical="top"/>
    </xf>
    <xf numFmtId="168" fontId="11" fillId="0" borderId="24" xfId="0" applyNumberFormat="1" applyFont="1" applyBorder="1" applyAlignment="1" applyProtection="1">
      <alignment vertical="top"/>
    </xf>
    <xf numFmtId="168" fontId="0" fillId="0" borderId="0" xfId="0" applyNumberFormat="1" applyFill="1" applyAlignment="1" applyProtection="1"/>
    <xf numFmtId="168" fontId="11" fillId="0" borderId="4" xfId="0" applyNumberFormat="1" applyFont="1" applyFill="1" applyBorder="1" applyAlignment="1" applyProtection="1"/>
    <xf numFmtId="168" fontId="11" fillId="0" borderId="24" xfId="0" applyNumberFormat="1" applyFont="1" applyFill="1" applyBorder="1" applyAlignment="1" applyProtection="1"/>
    <xf numFmtId="168" fontId="0" fillId="0" borderId="0" xfId="0" applyNumberFormat="1" applyFill="1" applyBorder="1" applyAlignment="1" applyProtection="1"/>
    <xf numFmtId="168" fontId="11" fillId="0" borderId="0" xfId="0" applyNumberFormat="1" applyFont="1" applyFill="1" applyBorder="1" applyAlignment="1" applyProtection="1"/>
    <xf numFmtId="168" fontId="0" fillId="0" borderId="15" xfId="0" applyNumberFormat="1" applyFill="1" applyBorder="1" applyAlignment="1" applyProtection="1">
      <alignment wrapText="1"/>
    </xf>
    <xf numFmtId="168" fontId="0" fillId="0" borderId="0" xfId="0" applyNumberFormat="1" applyFill="1" applyBorder="1" applyAlignment="1" applyProtection="1">
      <alignment wrapText="1"/>
    </xf>
    <xf numFmtId="168" fontId="11" fillId="0" borderId="0" xfId="0" applyNumberFormat="1" applyFont="1" applyFill="1" applyBorder="1" applyAlignment="1" applyProtection="1">
      <alignment wrapText="1"/>
    </xf>
    <xf numFmtId="168" fontId="0" fillId="0" borderId="0" xfId="0" applyNumberFormat="1" applyFill="1" applyAlignment="1" applyProtection="1">
      <alignment wrapText="1"/>
    </xf>
    <xf numFmtId="0" fontId="0" fillId="0" borderId="0" xfId="0" applyAlignment="1" applyProtection="1">
      <alignment vertical="top"/>
    </xf>
    <xf numFmtId="42" fontId="11" fillId="0" borderId="12" xfId="0" applyNumberFormat="1" applyFont="1" applyBorder="1" applyAlignment="1" applyProtection="1">
      <alignment vertical="top"/>
    </xf>
    <xf numFmtId="0" fontId="11" fillId="0" borderId="11" xfId="0" applyFont="1" applyFill="1" applyBorder="1" applyAlignment="1" applyProtection="1">
      <alignment wrapText="1"/>
    </xf>
    <xf numFmtId="0" fontId="0" fillId="0" borderId="16" xfId="0" applyFill="1" applyBorder="1" applyAlignment="1" applyProtection="1">
      <alignment wrapText="1"/>
    </xf>
    <xf numFmtId="0" fontId="11" fillId="0" borderId="4" xfId="0" applyFont="1" applyFill="1" applyBorder="1" applyAlignment="1" applyProtection="1">
      <alignment wrapText="1"/>
    </xf>
    <xf numFmtId="0" fontId="11" fillId="0" borderId="5" xfId="0" applyFont="1" applyFill="1" applyBorder="1" applyAlignment="1" applyProtection="1">
      <alignment wrapText="1"/>
    </xf>
    <xf numFmtId="0" fontId="0" fillId="0" borderId="0" xfId="0" applyAlignment="1" applyProtection="1">
      <alignment wrapText="1"/>
    </xf>
    <xf numFmtId="0" fontId="0" fillId="0" borderId="0" xfId="0" applyFill="1" applyAlignment="1" applyProtection="1">
      <alignment wrapText="1"/>
    </xf>
    <xf numFmtId="0" fontId="11" fillId="0" borderId="0" xfId="0" applyFont="1" applyAlignment="1" applyProtection="1">
      <alignment wrapText="1"/>
    </xf>
    <xf numFmtId="0" fontId="12" fillId="0" borderId="0" xfId="11" applyAlignment="1">
      <alignment wrapText="1"/>
    </xf>
    <xf numFmtId="0" fontId="11" fillId="0" borderId="0" xfId="11" applyFont="1" applyAlignment="1">
      <alignment wrapText="1"/>
    </xf>
    <xf numFmtId="0" fontId="0" fillId="0" borderId="0" xfId="0" applyFill="1" applyAlignment="1" applyProtection="1">
      <alignment wrapText="1"/>
    </xf>
    <xf numFmtId="41" fontId="11" fillId="0" borderId="6" xfId="11" applyNumberFormat="1" applyFont="1" applyBorder="1" applyAlignment="1" applyProtection="1"/>
    <xf numFmtId="41" fontId="11" fillId="0" borderId="17" xfId="11" applyNumberFormat="1" applyFont="1" applyBorder="1" applyAlignment="1" applyProtection="1"/>
    <xf numFmtId="41" fontId="11" fillId="0" borderId="23" xfId="11" applyNumberFormat="1" applyFont="1" applyBorder="1" applyAlignment="1" applyProtection="1"/>
    <xf numFmtId="42" fontId="11" fillId="0" borderId="8" xfId="11" applyNumberFormat="1" applyFont="1" applyBorder="1" applyAlignment="1" applyProtection="1"/>
    <xf numFmtId="42" fontId="11" fillId="0" borderId="10" xfId="11" applyNumberFormat="1" applyFont="1" applyBorder="1" applyAlignment="1" applyProtection="1"/>
    <xf numFmtId="170" fontId="11" fillId="0" borderId="0" xfId="11" applyNumberFormat="1" applyFont="1" applyAlignment="1" applyProtection="1"/>
    <xf numFmtId="170" fontId="12" fillId="0" borderId="0" xfId="11" applyNumberFormat="1" applyBorder="1" applyAlignment="1" applyProtection="1"/>
    <xf numFmtId="170" fontId="11" fillId="0" borderId="0" xfId="11" applyNumberFormat="1" applyFont="1" applyBorder="1" applyAlignment="1" applyProtection="1"/>
    <xf numFmtId="170" fontId="12" fillId="0" borderId="0" xfId="11" applyNumberFormat="1" applyAlignment="1" applyProtection="1"/>
    <xf numFmtId="170" fontId="12" fillId="0" borderId="18" xfId="11" applyNumberFormat="1" applyBorder="1" applyAlignment="1" applyProtection="1"/>
    <xf numFmtId="170" fontId="12" fillId="0" borderId="15" xfId="11" applyNumberFormat="1" applyBorder="1" applyAlignment="1" applyProtection="1"/>
    <xf numFmtId="170" fontId="11" fillId="0" borderId="7" xfId="11" applyNumberFormat="1" applyFont="1" applyBorder="1" applyAlignment="1" applyProtection="1"/>
    <xf numFmtId="0" fontId="25" fillId="0" borderId="15" xfId="0" quotePrefix="1" applyFont="1" applyFill="1" applyBorder="1" applyAlignment="1" applyProtection="1">
      <alignment horizontal="left" vertical="top"/>
    </xf>
    <xf numFmtId="0" fontId="25" fillId="0" borderId="0" xfId="0" quotePrefix="1" applyFont="1" applyFill="1" applyBorder="1" applyAlignment="1" applyProtection="1">
      <alignment horizontal="left" vertical="top"/>
    </xf>
    <xf numFmtId="170" fontId="11" fillId="0" borderId="22" xfId="11" applyNumberFormat="1" applyFont="1" applyBorder="1" applyAlignment="1" applyProtection="1"/>
    <xf numFmtId="170" fontId="11" fillId="0" borderId="6" xfId="11" applyNumberFormat="1" applyFont="1" applyBorder="1" applyAlignment="1" applyProtection="1"/>
    <xf numFmtId="170" fontId="11" fillId="0" borderId="17" xfId="11" applyNumberFormat="1" applyFont="1" applyBorder="1" applyAlignment="1" applyProtection="1"/>
    <xf numFmtId="170" fontId="11" fillId="0" borderId="8" xfId="11" applyNumberFormat="1" applyFont="1" applyBorder="1" applyAlignment="1" applyProtection="1"/>
    <xf numFmtId="170" fontId="11" fillId="0" borderId="10" xfId="11" applyNumberFormat="1" applyFont="1" applyBorder="1" applyAlignment="1" applyProtection="1"/>
    <xf numFmtId="172" fontId="11" fillId="0" borderId="8" xfId="11" applyNumberFormat="1" applyFont="1" applyBorder="1" applyAlignment="1" applyProtection="1"/>
    <xf numFmtId="0" fontId="11" fillId="0" borderId="4" xfId="11" applyFont="1" applyBorder="1" applyAlignment="1" applyProtection="1"/>
    <xf numFmtId="42" fontId="11" fillId="0" borderId="4" xfId="11" applyNumberFormat="1" applyFont="1" applyBorder="1" applyAlignment="1" applyProtection="1"/>
    <xf numFmtId="41" fontId="11" fillId="0" borderId="4" xfId="11" applyNumberFormat="1" applyFont="1" applyBorder="1" applyAlignment="1" applyProtection="1"/>
    <xf numFmtId="41" fontId="12" fillId="0" borderId="0" xfId="1" applyNumberFormat="1" applyAlignment="1" applyProtection="1"/>
    <xf numFmtId="168" fontId="11" fillId="0" borderId="23" xfId="2" applyNumberFormat="1" applyFont="1" applyBorder="1" applyAlignment="1" applyProtection="1"/>
    <xf numFmtId="168" fontId="12" fillId="0" borderId="0" xfId="2" applyNumberFormat="1" applyAlignment="1" applyProtection="1"/>
    <xf numFmtId="168" fontId="11" fillId="0" borderId="4" xfId="2" applyNumberFormat="1" applyFont="1" applyBorder="1" applyAlignment="1" applyProtection="1"/>
    <xf numFmtId="168" fontId="12" fillId="0" borderId="0" xfId="11" applyNumberFormat="1" applyBorder="1" applyAlignment="1" applyProtection="1"/>
    <xf numFmtId="168" fontId="11" fillId="0" borderId="0" xfId="2" applyNumberFormat="1" applyFont="1" applyBorder="1" applyAlignment="1" applyProtection="1"/>
    <xf numFmtId="168" fontId="11" fillId="0" borderId="0" xfId="11" applyNumberFormat="1" applyFont="1" applyBorder="1" applyAlignment="1" applyProtection="1"/>
    <xf numFmtId="168" fontId="12" fillId="0" borderId="0" xfId="11" applyNumberFormat="1" applyAlignment="1" applyProtection="1"/>
    <xf numFmtId="168" fontId="12" fillId="0" borderId="18" xfId="11" applyNumberFormat="1" applyBorder="1" applyAlignment="1" applyProtection="1"/>
    <xf numFmtId="168" fontId="11" fillId="0" borderId="4" xfId="11" applyNumberFormat="1" applyFont="1" applyBorder="1" applyAlignment="1" applyProtection="1"/>
    <xf numFmtId="168" fontId="12" fillId="0" borderId="0" xfId="2" applyNumberFormat="1" applyBorder="1" applyAlignment="1" applyProtection="1"/>
    <xf numFmtId="169" fontId="12" fillId="0" borderId="15" xfId="2" applyNumberFormat="1" applyBorder="1" applyAlignment="1" applyProtection="1"/>
    <xf numFmtId="169" fontId="12" fillId="0" borderId="0" xfId="2" applyNumberFormat="1" applyBorder="1" applyAlignment="1" applyProtection="1"/>
    <xf numFmtId="169" fontId="12" fillId="0" borderId="0" xfId="2" applyNumberFormat="1" applyAlignment="1" applyProtection="1"/>
    <xf numFmtId="169" fontId="12" fillId="0" borderId="18" xfId="2" applyNumberFormat="1" applyBorder="1" applyAlignment="1" applyProtection="1"/>
    <xf numFmtId="42" fontId="65" fillId="0" borderId="0" xfId="0" applyNumberFormat="1" applyFont="1" applyFill="1" applyAlignment="1" applyProtection="1"/>
    <xf numFmtId="0" fontId="12" fillId="0" borderId="15" xfId="11" applyFill="1" applyBorder="1" applyAlignment="1" applyProtection="1"/>
    <xf numFmtId="42" fontId="11" fillId="0" borderId="0" xfId="11" applyNumberFormat="1" applyFont="1" applyFill="1" applyAlignment="1" applyProtection="1"/>
    <xf numFmtId="42" fontId="12" fillId="0" borderId="0" xfId="11" applyNumberFormat="1" applyFill="1" applyAlignment="1" applyProtection="1"/>
    <xf numFmtId="42" fontId="12" fillId="0" borderId="18" xfId="11" applyNumberFormat="1" applyFill="1" applyBorder="1" applyAlignment="1" applyProtection="1"/>
    <xf numFmtId="42" fontId="12" fillId="0" borderId="15" xfId="11" applyNumberFormat="1" applyFill="1" applyBorder="1" applyAlignment="1" applyProtection="1"/>
    <xf numFmtId="41" fontId="65" fillId="0" borderId="0" xfId="0" applyNumberFormat="1" applyFont="1" applyFill="1" applyAlignment="1" applyProtection="1"/>
    <xf numFmtId="0" fontId="25" fillId="0" borderId="15" xfId="11" quotePrefix="1" applyNumberFormat="1" applyFont="1" applyFill="1" applyBorder="1" applyAlignment="1" applyProtection="1"/>
    <xf numFmtId="41" fontId="11" fillId="0" borderId="0" xfId="11" applyNumberFormat="1" applyFont="1" applyFill="1" applyAlignment="1" applyProtection="1"/>
    <xf numFmtId="0" fontId="25" fillId="0" borderId="0" xfId="11" quotePrefix="1" applyNumberFormat="1" applyFont="1" applyFill="1" applyBorder="1" applyAlignment="1" applyProtection="1"/>
    <xf numFmtId="41" fontId="11" fillId="0" borderId="0" xfId="11" applyNumberFormat="1" applyFont="1" applyFill="1" applyBorder="1" applyAlignment="1" applyProtection="1"/>
    <xf numFmtId="41" fontId="12" fillId="0" borderId="18" xfId="11" applyNumberFormat="1" applyFill="1" applyBorder="1" applyAlignment="1" applyProtection="1"/>
    <xf numFmtId="41" fontId="12" fillId="0" borderId="0" xfId="11" applyNumberFormat="1" applyFill="1" applyBorder="1" applyAlignment="1" applyProtection="1"/>
    <xf numFmtId="41" fontId="12" fillId="0" borderId="0" xfId="11" applyNumberFormat="1" applyFill="1" applyAlignment="1" applyProtection="1"/>
    <xf numFmtId="41" fontId="12" fillId="0" borderId="15" xfId="11" applyNumberFormat="1" applyFill="1" applyBorder="1" applyAlignment="1" applyProtection="1"/>
    <xf numFmtId="41" fontId="65" fillId="0" borderId="7" xfId="0" applyNumberFormat="1" applyFont="1" applyFill="1" applyBorder="1" applyAlignment="1" applyProtection="1"/>
    <xf numFmtId="41" fontId="11" fillId="0" borderId="7" xfId="11" applyNumberFormat="1" applyFont="1" applyFill="1" applyBorder="1" applyAlignment="1" applyProtection="1"/>
    <xf numFmtId="41" fontId="65" fillId="0" borderId="6" xfId="0" applyNumberFormat="1" applyFont="1" applyFill="1" applyBorder="1" applyAlignment="1" applyProtection="1"/>
    <xf numFmtId="41" fontId="11" fillId="0" borderId="6" xfId="11" applyNumberFormat="1" applyFont="1" applyFill="1" applyBorder="1" applyAlignment="1" applyProtection="1"/>
    <xf numFmtId="41" fontId="11" fillId="0" borderId="23" xfId="11" applyNumberFormat="1" applyFont="1" applyFill="1" applyBorder="1" applyAlignment="1" applyProtection="1"/>
    <xf numFmtId="41" fontId="11" fillId="0" borderId="18" xfId="11" applyNumberFormat="1" applyFont="1" applyFill="1" applyBorder="1" applyAlignment="1" applyProtection="1"/>
    <xf numFmtId="41" fontId="11" fillId="0" borderId="15" xfId="11" applyNumberFormat="1" applyFont="1" applyFill="1" applyBorder="1" applyAlignment="1" applyProtection="1"/>
    <xf numFmtId="0" fontId="11" fillId="0" borderId="6" xfId="11" applyFont="1" applyFill="1" applyBorder="1" applyAlignment="1" applyProtection="1"/>
    <xf numFmtId="0" fontId="12" fillId="0" borderId="0" xfId="11" applyFill="1" applyAlignment="1" applyProtection="1"/>
    <xf numFmtId="0" fontId="12" fillId="0" borderId="18" xfId="11" applyFill="1" applyBorder="1" applyAlignment="1" applyProtection="1"/>
    <xf numFmtId="42" fontId="65" fillId="0" borderId="8" xfId="0" applyNumberFormat="1" applyFont="1" applyFill="1" applyBorder="1" applyAlignment="1" applyProtection="1"/>
    <xf numFmtId="42" fontId="11" fillId="0" borderId="8" xfId="11" applyNumberFormat="1" applyFont="1" applyFill="1" applyBorder="1" applyAlignment="1" applyProtection="1"/>
    <xf numFmtId="0" fontId="65" fillId="0" borderId="10" xfId="0" applyFont="1" applyFill="1" applyBorder="1" applyAlignment="1" applyProtection="1"/>
    <xf numFmtId="0" fontId="11" fillId="0" borderId="10" xfId="11" applyFont="1" applyFill="1" applyBorder="1" applyAlignment="1" applyProtection="1"/>
    <xf numFmtId="172" fontId="65" fillId="0" borderId="0" xfId="0" applyNumberFormat="1" applyFont="1" applyFill="1" applyAlignment="1" applyProtection="1"/>
    <xf numFmtId="172" fontId="11" fillId="0" borderId="0" xfId="11" applyNumberFormat="1" applyFont="1" applyFill="1" applyAlignment="1" applyProtection="1"/>
    <xf numFmtId="170" fontId="12" fillId="0" borderId="0" xfId="11" applyNumberFormat="1" applyFill="1" applyBorder="1" applyAlignment="1" applyProtection="1"/>
    <xf numFmtId="170" fontId="11" fillId="0" borderId="0" xfId="11" applyNumberFormat="1" applyFont="1" applyFill="1" applyBorder="1" applyAlignment="1" applyProtection="1"/>
    <xf numFmtId="170" fontId="12" fillId="0" borderId="0" xfId="11" applyNumberFormat="1" applyFill="1" applyAlignment="1" applyProtection="1"/>
    <xf numFmtId="170" fontId="12" fillId="0" borderId="18" xfId="11" applyNumberFormat="1" applyFill="1" applyBorder="1" applyAlignment="1" applyProtection="1"/>
    <xf numFmtId="170" fontId="12" fillId="0" borderId="15" xfId="11" applyNumberFormat="1" applyFill="1" applyBorder="1" applyAlignment="1" applyProtection="1"/>
    <xf numFmtId="170" fontId="11" fillId="0" borderId="0" xfId="11" applyNumberFormat="1" applyFont="1" applyFill="1" applyAlignment="1" applyProtection="1"/>
    <xf numFmtId="170" fontId="65" fillId="0" borderId="0" xfId="0" applyNumberFormat="1" applyFont="1" applyFill="1" applyAlignment="1" applyProtection="1"/>
    <xf numFmtId="172" fontId="65" fillId="0" borderId="7" xfId="0" applyNumberFormat="1" applyFont="1" applyFill="1" applyBorder="1" applyAlignment="1" applyProtection="1"/>
    <xf numFmtId="172" fontId="11" fillId="0" borderId="0" xfId="11" applyNumberFormat="1" applyFont="1" applyFill="1" applyBorder="1" applyAlignment="1" applyProtection="1"/>
    <xf numFmtId="170" fontId="65" fillId="0" borderId="7" xfId="0" applyNumberFormat="1" applyFont="1" applyFill="1" applyBorder="1" applyAlignment="1" applyProtection="1"/>
    <xf numFmtId="172" fontId="65" fillId="0" borderId="12" xfId="0" applyNumberFormat="1" applyFont="1" applyFill="1" applyBorder="1" applyAlignment="1" applyProtection="1"/>
    <xf numFmtId="41" fontId="11" fillId="0" borderId="19" xfId="11" applyNumberFormat="1" applyFont="1" applyFill="1" applyBorder="1" applyAlignment="1" applyProtection="1"/>
    <xf numFmtId="172" fontId="11" fillId="0" borderId="19" xfId="11" applyNumberFormat="1" applyFont="1" applyFill="1" applyBorder="1" applyAlignment="1" applyProtection="1"/>
    <xf numFmtId="170" fontId="11" fillId="0" borderId="19" xfId="11" applyNumberFormat="1" applyFont="1" applyFill="1" applyBorder="1" applyAlignment="1" applyProtection="1"/>
    <xf numFmtId="170" fontId="65" fillId="0" borderId="12" xfId="0" applyNumberFormat="1" applyFont="1" applyFill="1" applyBorder="1" applyAlignment="1" applyProtection="1"/>
    <xf numFmtId="172" fontId="65" fillId="0" borderId="10" xfId="0" applyNumberFormat="1" applyFont="1" applyFill="1" applyBorder="1" applyAlignment="1" applyProtection="1"/>
    <xf numFmtId="167" fontId="12" fillId="0" borderId="0" xfId="11" applyNumberFormat="1" applyFill="1" applyAlignment="1" applyProtection="1"/>
    <xf numFmtId="172" fontId="12" fillId="0" borderId="0" xfId="11" applyNumberFormat="1" applyFill="1" applyAlignment="1" applyProtection="1"/>
    <xf numFmtId="172" fontId="12" fillId="0" borderId="0" xfId="11" applyNumberFormat="1" applyFill="1" applyBorder="1" applyAlignment="1" applyProtection="1"/>
    <xf numFmtId="170" fontId="65" fillId="0" borderId="10" xfId="0" applyNumberFormat="1" applyFont="1" applyFill="1" applyBorder="1" applyAlignment="1" applyProtection="1"/>
    <xf numFmtId="172" fontId="0" fillId="0" borderId="0" xfId="0" applyNumberFormat="1" applyFill="1" applyAlignment="1" applyProtection="1"/>
    <xf numFmtId="170" fontId="0" fillId="0" borderId="0" xfId="0" applyNumberFormat="1" applyFill="1" applyAlignment="1" applyProtection="1"/>
    <xf numFmtId="0" fontId="12" fillId="0" borderId="17" xfId="11" applyFill="1" applyBorder="1" applyAlignment="1" applyProtection="1">
      <alignment wrapText="1"/>
    </xf>
    <xf numFmtId="0" fontId="12" fillId="0" borderId="20" xfId="11" applyFill="1" applyBorder="1" applyAlignment="1" applyProtection="1">
      <alignment wrapText="1"/>
    </xf>
    <xf numFmtId="167" fontId="12" fillId="0" borderId="0" xfId="11" applyNumberFormat="1" applyFill="1" applyBorder="1" applyAlignment="1" applyProtection="1">
      <alignment wrapText="1"/>
    </xf>
    <xf numFmtId="0" fontId="12" fillId="0" borderId="0" xfId="11" applyFill="1" applyAlignment="1" applyProtection="1">
      <alignment wrapText="1"/>
    </xf>
    <xf numFmtId="0" fontId="12" fillId="0" borderId="21" xfId="11" applyFill="1" applyBorder="1" applyAlignment="1" applyProtection="1">
      <alignment wrapText="1"/>
    </xf>
    <xf numFmtId="0" fontId="0" fillId="0" borderId="0" xfId="0" applyProtection="1"/>
    <xf numFmtId="42" fontId="65" fillId="0" borderId="0" xfId="0" applyNumberFormat="1" applyFont="1" applyAlignment="1" applyProtection="1"/>
    <xf numFmtId="42" fontId="11" fillId="0" borderId="0" xfId="11" applyNumberFormat="1" applyFont="1" applyBorder="1" applyAlignment="1" applyProtection="1">
      <alignment wrapText="1"/>
    </xf>
    <xf numFmtId="41" fontId="65" fillId="0" borderId="0" xfId="0" applyNumberFormat="1" applyFont="1" applyAlignment="1" applyProtection="1"/>
    <xf numFmtId="41" fontId="11" fillId="0" borderId="0" xfId="11" applyNumberFormat="1" applyFont="1" applyBorder="1" applyAlignment="1" applyProtection="1">
      <alignment wrapText="1"/>
    </xf>
    <xf numFmtId="41" fontId="65" fillId="0" borderId="7" xfId="0" applyNumberFormat="1" applyFont="1" applyBorder="1" applyAlignment="1" applyProtection="1"/>
    <xf numFmtId="41" fontId="65" fillId="0" borderId="6" xfId="0" applyNumberFormat="1" applyFont="1" applyBorder="1" applyAlignment="1" applyProtection="1"/>
    <xf numFmtId="41" fontId="65" fillId="0" borderId="0" xfId="0" applyNumberFormat="1" applyFont="1" applyBorder="1" applyAlignment="1" applyProtection="1"/>
    <xf numFmtId="41" fontId="65" fillId="0" borderId="17" xfId="0" applyNumberFormat="1" applyFont="1" applyBorder="1" applyAlignment="1" applyProtection="1"/>
    <xf numFmtId="0" fontId="11" fillId="0" borderId="15" xfId="11" applyFont="1" applyBorder="1" applyAlignment="1" applyProtection="1">
      <alignment wrapText="1"/>
    </xf>
    <xf numFmtId="41" fontId="11" fillId="0" borderId="18" xfId="11" applyNumberFormat="1" applyFont="1" applyBorder="1" applyAlignment="1" applyProtection="1"/>
    <xf numFmtId="41" fontId="11" fillId="0" borderId="15" xfId="11" applyNumberFormat="1" applyFont="1" applyBorder="1" applyAlignment="1" applyProtection="1"/>
    <xf numFmtId="0" fontId="11" fillId="0" borderId="6" xfId="11" applyFont="1" applyBorder="1" applyAlignment="1" applyProtection="1"/>
    <xf numFmtId="42" fontId="65" fillId="0" borderId="8" xfId="0" applyNumberFormat="1" applyFont="1" applyBorder="1" applyAlignment="1" applyProtection="1"/>
    <xf numFmtId="41" fontId="65" fillId="0" borderId="10" xfId="0" applyNumberFormat="1" applyFont="1" applyBorder="1" applyAlignment="1" applyProtection="1"/>
    <xf numFmtId="0" fontId="65" fillId="0" borderId="10" xfId="0" applyFont="1" applyBorder="1" applyAlignment="1" applyProtection="1"/>
    <xf numFmtId="170" fontId="65" fillId="0" borderId="0" xfId="0" applyNumberFormat="1" applyFont="1" applyAlignment="1" applyProtection="1"/>
    <xf numFmtId="170" fontId="12" fillId="0" borderId="0" xfId="11" applyNumberFormat="1" applyBorder="1" applyAlignment="1" applyProtection="1">
      <alignment wrapText="1"/>
    </xf>
    <xf numFmtId="170" fontId="11" fillId="0" borderId="0" xfId="11" applyNumberFormat="1" applyFont="1" applyBorder="1" applyAlignment="1" applyProtection="1">
      <alignment wrapText="1"/>
    </xf>
    <xf numFmtId="172" fontId="65" fillId="0" borderId="0" xfId="0" applyNumberFormat="1" applyFont="1" applyAlignment="1" applyProtection="1"/>
    <xf numFmtId="170" fontId="65" fillId="0" borderId="0" xfId="0" applyNumberFormat="1" applyFont="1" applyAlignment="1" applyProtection="1">
      <alignment wrapText="1"/>
    </xf>
    <xf numFmtId="170" fontId="65" fillId="0" borderId="7" xfId="0" applyNumberFormat="1" applyFont="1" applyBorder="1" applyAlignment="1" applyProtection="1"/>
    <xf numFmtId="170" fontId="65" fillId="0" borderId="6" xfId="0" applyNumberFormat="1" applyFont="1" applyBorder="1" applyAlignment="1" applyProtection="1"/>
    <xf numFmtId="170" fontId="0" fillId="0" borderId="0" xfId="0" applyNumberFormat="1" applyAlignment="1" applyProtection="1"/>
    <xf numFmtId="172" fontId="11" fillId="0" borderId="7" xfId="11" applyNumberFormat="1" applyFont="1" applyBorder="1" applyAlignment="1" applyProtection="1"/>
    <xf numFmtId="172" fontId="11" fillId="0" borderId="0" xfId="11" applyNumberFormat="1" applyFont="1" applyBorder="1" applyAlignment="1" applyProtection="1"/>
    <xf numFmtId="170" fontId="65" fillId="0" borderId="8" xfId="0" applyNumberFormat="1" applyFont="1" applyBorder="1" applyAlignment="1" applyProtection="1"/>
    <xf numFmtId="170" fontId="65" fillId="0" borderId="10" xfId="0" applyNumberFormat="1" applyFont="1" applyBorder="1" applyAlignment="1" applyProtection="1"/>
    <xf numFmtId="42" fontId="11" fillId="0" borderId="18" xfId="0" applyNumberFormat="1" applyFont="1" applyFill="1" applyBorder="1" applyAlignment="1" applyProtection="1"/>
    <xf numFmtId="41" fontId="11" fillId="0" borderId="18" xfId="0" applyNumberFormat="1" applyFont="1" applyFill="1" applyBorder="1" applyAlignment="1" applyProtection="1"/>
    <xf numFmtId="0" fontId="0" fillId="0" borderId="0" xfId="0" applyFill="1" applyProtection="1"/>
    <xf numFmtId="0" fontId="11" fillId="0" borderId="18" xfId="0" applyFont="1" applyFill="1" applyBorder="1" applyAlignment="1" applyProtection="1"/>
    <xf numFmtId="0" fontId="65" fillId="0" borderId="10" xfId="0" applyFont="1" applyFill="1" applyBorder="1" applyAlignment="1" applyProtection="1">
      <alignment wrapText="1"/>
    </xf>
    <xf numFmtId="0" fontId="12" fillId="0" borderId="15" xfId="11" applyFill="1" applyBorder="1" applyAlignment="1" applyProtection="1">
      <alignment wrapText="1"/>
    </xf>
    <xf numFmtId="0" fontId="11" fillId="0" borderId="18" xfId="11" applyFont="1" applyFill="1" applyBorder="1" applyAlignment="1" applyProtection="1"/>
    <xf numFmtId="0" fontId="11" fillId="0" borderId="15" xfId="11" applyFont="1" applyFill="1" applyBorder="1" applyAlignment="1" applyProtection="1">
      <alignment wrapText="1"/>
    </xf>
    <xf numFmtId="174" fontId="11" fillId="0" borderId="0" xfId="11" applyNumberFormat="1" applyFont="1" applyFill="1" applyBorder="1" applyAlignment="1" applyProtection="1"/>
    <xf numFmtId="0" fontId="11" fillId="0" borderId="15" xfId="11" applyFont="1" applyFill="1" applyBorder="1" applyAlignment="1" applyProtection="1"/>
    <xf numFmtId="0" fontId="11" fillId="0" borderId="0" xfId="11" applyFont="1" applyFill="1" applyAlignment="1" applyProtection="1">
      <alignment wrapText="1"/>
    </xf>
    <xf numFmtId="172" fontId="11" fillId="0" borderId="0" xfId="0" applyNumberFormat="1" applyFont="1" applyFill="1" applyAlignment="1" applyProtection="1"/>
    <xf numFmtId="172" fontId="11" fillId="0" borderId="0" xfId="0" applyNumberFormat="1" applyFont="1" applyFill="1" applyBorder="1" applyAlignment="1" applyProtection="1"/>
    <xf numFmtId="172" fontId="11" fillId="0" borderId="7" xfId="0" applyNumberFormat="1" applyFont="1" applyFill="1" applyBorder="1" applyAlignment="1" applyProtection="1"/>
    <xf numFmtId="170" fontId="11" fillId="0" borderId="8" xfId="11" applyNumberFormat="1" applyFont="1" applyFill="1" applyBorder="1" applyAlignment="1" applyProtection="1"/>
    <xf numFmtId="170" fontId="11" fillId="0" borderId="15" xfId="0" applyNumberFormat="1" applyFont="1" applyFill="1" applyBorder="1" applyAlignment="1" applyProtection="1">
      <alignment wrapText="1"/>
    </xf>
    <xf numFmtId="170" fontId="11" fillId="0" borderId="18" xfId="11" applyNumberFormat="1" applyFont="1" applyFill="1" applyBorder="1" applyAlignment="1" applyProtection="1"/>
    <xf numFmtId="170" fontId="11" fillId="0" borderId="22" xfId="11" applyNumberFormat="1" applyFont="1" applyFill="1" applyBorder="1" applyAlignment="1" applyProtection="1"/>
    <xf numFmtId="170" fontId="11" fillId="0" borderId="15" xfId="11" applyNumberFormat="1" applyFont="1" applyFill="1" applyBorder="1" applyAlignment="1" applyProtection="1"/>
    <xf numFmtId="170" fontId="11" fillId="0" borderId="0" xfId="11" applyNumberFormat="1" applyFont="1" applyFill="1" applyBorder="1" applyAlignment="1" applyProtection="1">
      <alignment wrapText="1"/>
    </xf>
    <xf numFmtId="170" fontId="11" fillId="0" borderId="0" xfId="11" applyNumberFormat="1" applyFont="1" applyFill="1" applyAlignment="1" applyProtection="1">
      <alignment wrapText="1"/>
    </xf>
    <xf numFmtId="176" fontId="65" fillId="0" borderId="8" xfId="0" applyNumberFormat="1" applyFont="1" applyFill="1" applyBorder="1" applyAlignment="1" applyProtection="1">
      <alignment wrapText="1"/>
    </xf>
    <xf numFmtId="0" fontId="11" fillId="0" borderId="21" xfId="11" applyFont="1" applyFill="1" applyBorder="1" applyAlignment="1" applyProtection="1"/>
    <xf numFmtId="174" fontId="11" fillId="0" borderId="17" xfId="11" applyNumberFormat="1" applyFont="1" applyFill="1" applyBorder="1" applyAlignment="1" applyProtection="1"/>
    <xf numFmtId="0" fontId="12" fillId="0" borderId="20" xfId="11" applyFill="1" applyBorder="1" applyAlignment="1" applyProtection="1"/>
    <xf numFmtId="0" fontId="0" fillId="0" borderId="0" xfId="0" applyFill="1" applyAlignment="1">
      <alignment wrapText="1"/>
    </xf>
    <xf numFmtId="41" fontId="65" fillId="0" borderId="17" xfId="0" applyNumberFormat="1" applyFont="1" applyBorder="1" applyAlignment="1"/>
    <xf numFmtId="41" fontId="11" fillId="0" borderId="17" xfId="11" applyNumberFormat="1" applyFont="1" applyBorder="1" applyAlignment="1"/>
    <xf numFmtId="44" fontId="65" fillId="0" borderId="8" xfId="2" applyFont="1" applyFill="1" applyBorder="1" applyAlignment="1" applyProtection="1"/>
    <xf numFmtId="41" fontId="11" fillId="0" borderId="0" xfId="0" applyNumberFormat="1" applyFont="1" applyBorder="1" applyAlignment="1" applyProtection="1">
      <alignment vertical="top"/>
    </xf>
    <xf numFmtId="0" fontId="12" fillId="0" borderId="0" xfId="11" applyFill="1" applyBorder="1" applyAlignment="1" applyProtection="1">
      <alignment wrapText="1"/>
    </xf>
    <xf numFmtId="0" fontId="11" fillId="0" borderId="0" xfId="11" applyFont="1" applyAlignment="1" applyProtection="1">
      <alignment wrapText="1"/>
    </xf>
    <xf numFmtId="0" fontId="12" fillId="0" borderId="0" xfId="11" applyAlignment="1" applyProtection="1">
      <alignment wrapText="1"/>
    </xf>
    <xf numFmtId="0" fontId="11" fillId="0" borderId="0" xfId="11" applyFont="1" applyBorder="1" applyAlignment="1" applyProtection="1">
      <alignment horizontal="center" wrapText="1"/>
    </xf>
    <xf numFmtId="0" fontId="0" fillId="0" borderId="0" xfId="0" applyFill="1" applyAlignment="1">
      <alignment wrapText="1"/>
    </xf>
    <xf numFmtId="0" fontId="10" fillId="0" borderId="0" xfId="0" applyFont="1" applyFill="1" applyAlignment="1" applyProtection="1">
      <alignment horizontal="left" wrapText="1"/>
    </xf>
    <xf numFmtId="0" fontId="10" fillId="0" borderId="7" xfId="0" applyFont="1" applyFill="1" applyBorder="1" applyAlignment="1">
      <alignment horizontal="center" wrapText="1"/>
    </xf>
    <xf numFmtId="0" fontId="0" fillId="0" borderId="0" xfId="0" applyFill="1" applyAlignment="1" applyProtection="1">
      <alignment wrapText="1"/>
    </xf>
    <xf numFmtId="0" fontId="0" fillId="0" borderId="0" xfId="0" applyFill="1" applyAlignment="1" applyProtection="1">
      <alignment wrapText="1"/>
    </xf>
    <xf numFmtId="0" fontId="11" fillId="0" borderId="0" xfId="0" applyFont="1" applyFill="1" applyAlignment="1" applyProtection="1">
      <alignment horizontal="left" wrapText="1" indent="2"/>
    </xf>
    <xf numFmtId="0" fontId="12" fillId="0" borderId="0" xfId="11" applyAlignment="1" applyProtection="1">
      <alignment wrapText="1"/>
    </xf>
    <xf numFmtId="0" fontId="38" fillId="0" borderId="0" xfId="11" applyFont="1" applyAlignment="1" applyProtection="1">
      <alignment horizontal="left" wrapText="1"/>
    </xf>
    <xf numFmtId="0" fontId="10" fillId="0" borderId="0" xfId="11" applyFont="1" applyAlignment="1" applyProtection="1">
      <alignment wrapText="1"/>
    </xf>
    <xf numFmtId="180" fontId="11" fillId="0" borderId="0" xfId="2" applyNumberFormat="1" applyFont="1" applyBorder="1" applyAlignment="1" applyProtection="1"/>
    <xf numFmtId="182" fontId="11" fillId="0" borderId="0" xfId="2" applyNumberFormat="1" applyFont="1" applyBorder="1" applyAlignment="1" applyProtection="1"/>
    <xf numFmtId="0" fontId="11" fillId="0" borderId="17" xfId="11" applyFont="1" applyBorder="1" applyAlignment="1" applyProtection="1">
      <alignment wrapText="1"/>
    </xf>
    <xf numFmtId="0" fontId="10" fillId="0" borderId="0" xfId="11" applyFont="1" applyFill="1" applyAlignment="1" applyProtection="1">
      <alignment wrapText="1"/>
    </xf>
    <xf numFmtId="0" fontId="10" fillId="0" borderId="18" xfId="11" applyFont="1" applyFill="1" applyBorder="1" applyAlignment="1" applyProtection="1">
      <alignment wrapText="1"/>
    </xf>
    <xf numFmtId="180" fontId="11" fillId="0" borderId="0" xfId="2" applyNumberFormat="1" applyFont="1" applyFill="1" applyBorder="1" applyAlignment="1" applyProtection="1"/>
    <xf numFmtId="49" fontId="11" fillId="0" borderId="0" xfId="11" applyNumberFormat="1" applyFont="1" applyFill="1" applyBorder="1" applyAlignment="1" applyProtection="1">
      <alignment horizontal="left" wrapText="1"/>
    </xf>
    <xf numFmtId="180" fontId="0" fillId="0" borderId="0" xfId="2" applyNumberFormat="1" applyFont="1" applyFill="1" applyBorder="1" applyAlignment="1" applyProtection="1">
      <alignment horizontal="left"/>
    </xf>
    <xf numFmtId="180" fontId="11" fillId="0" borderId="0" xfId="2" applyNumberFormat="1" applyFont="1" applyFill="1" applyBorder="1" applyAlignment="1" applyProtection="1">
      <alignment horizontal="left"/>
    </xf>
    <xf numFmtId="180" fontId="0" fillId="0" borderId="0" xfId="2" applyNumberFormat="1" applyFont="1" applyFill="1" applyAlignment="1" applyProtection="1">
      <alignment horizontal="left"/>
    </xf>
    <xf numFmtId="180" fontId="0" fillId="0" borderId="18" xfId="2" applyNumberFormat="1" applyFont="1" applyFill="1" applyBorder="1" applyAlignment="1" applyProtection="1">
      <alignment horizontal="left"/>
    </xf>
    <xf numFmtId="180" fontId="0" fillId="0" borderId="15" xfId="2" applyNumberFormat="1" applyFont="1" applyFill="1" applyBorder="1" applyAlignment="1" applyProtection="1">
      <alignment horizontal="left"/>
    </xf>
    <xf numFmtId="180" fontId="0" fillId="0" borderId="0" xfId="2" applyNumberFormat="1" applyFont="1" applyFill="1" applyBorder="1" applyAlignment="1" applyProtection="1">
      <alignment horizontal="left" wrapText="1"/>
    </xf>
    <xf numFmtId="180" fontId="11" fillId="0" borderId="0" xfId="2" applyNumberFormat="1" applyFont="1" applyFill="1" applyBorder="1" applyAlignment="1" applyProtection="1">
      <alignment horizontal="left" wrapText="1"/>
    </xf>
    <xf numFmtId="180" fontId="0" fillId="0" borderId="0" xfId="2" applyNumberFormat="1" applyFont="1" applyFill="1" applyAlignment="1" applyProtection="1">
      <alignment horizontal="left" wrapText="1"/>
    </xf>
    <xf numFmtId="182" fontId="11" fillId="0" borderId="0" xfId="2" applyNumberFormat="1" applyFont="1" applyFill="1" applyBorder="1" applyAlignment="1" applyProtection="1"/>
    <xf numFmtId="178" fontId="11" fillId="0" borderId="0" xfId="2" applyNumberFormat="1" applyFont="1" applyFill="1" applyBorder="1" applyAlignment="1" applyProtection="1"/>
    <xf numFmtId="178" fontId="12" fillId="0" borderId="15" xfId="11" applyNumberFormat="1" applyFill="1" applyBorder="1" applyAlignment="1" applyProtection="1">
      <alignment wrapText="1"/>
    </xf>
    <xf numFmtId="178" fontId="11" fillId="0" borderId="0" xfId="11" applyNumberFormat="1" applyFont="1" applyFill="1" applyBorder="1" applyAlignment="1" applyProtection="1">
      <alignment horizontal="left" wrapText="1"/>
    </xf>
    <xf numFmtId="178" fontId="0" fillId="0" borderId="0" xfId="2" applyNumberFormat="1" applyFont="1" applyFill="1" applyBorder="1" applyAlignment="1" applyProtection="1">
      <alignment horizontal="left"/>
    </xf>
    <xf numFmtId="178" fontId="11" fillId="0" borderId="0" xfId="2" applyNumberFormat="1" applyFont="1" applyFill="1" applyBorder="1" applyAlignment="1" applyProtection="1">
      <alignment horizontal="left"/>
    </xf>
    <xf numFmtId="178" fontId="0" fillId="0" borderId="0" xfId="2" applyNumberFormat="1" applyFont="1" applyFill="1" applyAlignment="1" applyProtection="1">
      <alignment horizontal="left"/>
    </xf>
    <xf numFmtId="178" fontId="0" fillId="0" borderId="18" xfId="2" applyNumberFormat="1" applyFont="1" applyFill="1" applyBorder="1" applyAlignment="1" applyProtection="1">
      <alignment horizontal="left"/>
    </xf>
    <xf numFmtId="178" fontId="0" fillId="0" borderId="15" xfId="2" applyNumberFormat="1" applyFont="1" applyFill="1" applyBorder="1" applyAlignment="1" applyProtection="1">
      <alignment horizontal="left"/>
    </xf>
    <xf numFmtId="178" fontId="0" fillId="0" borderId="0" xfId="2" applyNumberFormat="1" applyFont="1" applyFill="1" applyBorder="1" applyAlignment="1" applyProtection="1">
      <alignment horizontal="left" wrapText="1"/>
    </xf>
    <xf numFmtId="178" fontId="11" fillId="0" borderId="0" xfId="2" applyNumberFormat="1" applyFont="1" applyFill="1" applyBorder="1" applyAlignment="1" applyProtection="1">
      <alignment horizontal="left" wrapText="1"/>
    </xf>
    <xf numFmtId="178" fontId="0" fillId="0" borderId="0" xfId="2" applyNumberFormat="1" applyFont="1" applyFill="1" applyAlignment="1" applyProtection="1">
      <alignment horizontal="left" wrapText="1"/>
    </xf>
    <xf numFmtId="41" fontId="11" fillId="0" borderId="0" xfId="2" applyNumberFormat="1" applyFont="1" applyFill="1" applyBorder="1" applyAlignment="1" applyProtection="1"/>
    <xf numFmtId="41" fontId="12" fillId="0" borderId="15" xfId="11" applyNumberFormat="1" applyFill="1" applyBorder="1" applyAlignment="1" applyProtection="1">
      <alignment wrapText="1"/>
    </xf>
    <xf numFmtId="41" fontId="11" fillId="0" borderId="0" xfId="11" applyNumberFormat="1" applyFont="1" applyFill="1" applyBorder="1" applyAlignment="1" applyProtection="1">
      <alignment horizontal="left" wrapText="1"/>
    </xf>
    <xf numFmtId="41" fontId="0" fillId="0" borderId="0" xfId="2" applyNumberFormat="1" applyFont="1" applyFill="1" applyBorder="1" applyAlignment="1" applyProtection="1">
      <alignment horizontal="left"/>
    </xf>
    <xf numFmtId="41" fontId="11" fillId="0" borderId="0" xfId="2" applyNumberFormat="1" applyFont="1" applyFill="1" applyBorder="1" applyAlignment="1" applyProtection="1">
      <alignment horizontal="left"/>
    </xf>
    <xf numFmtId="41" fontId="0" fillId="0" borderId="0" xfId="2" applyNumberFormat="1" applyFont="1" applyFill="1" applyAlignment="1" applyProtection="1">
      <alignment horizontal="left"/>
    </xf>
    <xf numFmtId="41" fontId="0" fillId="0" borderId="18" xfId="2" applyNumberFormat="1" applyFont="1" applyFill="1" applyBorder="1" applyAlignment="1" applyProtection="1">
      <alignment horizontal="left"/>
    </xf>
    <xf numFmtId="41" fontId="0" fillId="0" borderId="15" xfId="2" applyNumberFormat="1" applyFont="1" applyFill="1" applyBorder="1" applyAlignment="1" applyProtection="1">
      <alignment horizontal="left"/>
    </xf>
    <xf numFmtId="41" fontId="0" fillId="0" borderId="0" xfId="2" applyNumberFormat="1" applyFont="1" applyFill="1" applyBorder="1" applyAlignment="1" applyProtection="1">
      <alignment horizontal="left" wrapText="1"/>
    </xf>
    <xf numFmtId="41" fontId="11" fillId="0" borderId="0" xfId="2" applyNumberFormat="1" applyFont="1" applyFill="1" applyBorder="1" applyAlignment="1" applyProtection="1">
      <alignment horizontal="left" wrapText="1"/>
    </xf>
    <xf numFmtId="41" fontId="0" fillId="0" borderId="0" xfId="2" applyNumberFormat="1" applyFont="1" applyFill="1" applyAlignment="1" applyProtection="1">
      <alignment horizontal="left" wrapText="1"/>
    </xf>
    <xf numFmtId="178" fontId="11" fillId="0" borderId="19" xfId="2" applyNumberFormat="1" applyFont="1" applyFill="1" applyBorder="1" applyAlignment="1" applyProtection="1"/>
    <xf numFmtId="0" fontId="0" fillId="0" borderId="0" xfId="0" applyFill="1" applyAlignment="1">
      <alignment wrapText="1"/>
    </xf>
    <xf numFmtId="0" fontId="0" fillId="0" borderId="0" xfId="0" applyAlignment="1" applyProtection="1">
      <alignment wrapText="1"/>
    </xf>
    <xf numFmtId="0" fontId="10" fillId="0" borderId="0" xfId="0" applyFont="1" applyFill="1" applyAlignment="1" applyProtection="1">
      <alignment horizontal="left" wrapText="1" indent="1"/>
    </xf>
    <xf numFmtId="0" fontId="11" fillId="0" borderId="0" xfId="0" applyFont="1" applyFill="1" applyAlignment="1" applyProtection="1"/>
    <xf numFmtId="0" fontId="0" fillId="0" borderId="0" xfId="0" applyFill="1" applyAlignment="1" applyProtection="1">
      <alignment wrapText="1"/>
    </xf>
    <xf numFmtId="0" fontId="11" fillId="0" borderId="0" xfId="0" applyFont="1" applyAlignment="1" applyProtection="1">
      <alignment wrapText="1"/>
    </xf>
    <xf numFmtId="0" fontId="11" fillId="0" borderId="0" xfId="0" applyFont="1" applyAlignment="1" applyProtection="1">
      <alignment horizontal="left" wrapText="1" indent="1"/>
    </xf>
    <xf numFmtId="0" fontId="11" fillId="0" borderId="0" xfId="0" applyFont="1" applyAlignment="1" applyProtection="1">
      <alignment horizontal="left" wrapText="1" indent="2"/>
    </xf>
    <xf numFmtId="0" fontId="11" fillId="0" borderId="0" xfId="11" applyFont="1" applyFill="1" applyBorder="1" applyAlignment="1" applyProtection="1">
      <alignment horizontal="left" wrapText="1"/>
    </xf>
    <xf numFmtId="0" fontId="12" fillId="0" borderId="0" xfId="11" applyFill="1" applyBorder="1" applyAlignment="1" applyProtection="1">
      <alignment wrapText="1"/>
    </xf>
    <xf numFmtId="0" fontId="11" fillId="0" borderId="0" xfId="11" applyFont="1" applyAlignment="1" applyProtection="1">
      <alignment wrapText="1"/>
    </xf>
    <xf numFmtId="0" fontId="12" fillId="0" borderId="0" xfId="11" applyAlignment="1" applyProtection="1">
      <alignment wrapText="1"/>
    </xf>
    <xf numFmtId="0" fontId="11" fillId="0" borderId="7" xfId="11" applyFont="1" applyBorder="1" applyAlignment="1" applyProtection="1">
      <alignment horizontal="center" wrapText="1"/>
    </xf>
    <xf numFmtId="0" fontId="11" fillId="0" borderId="0" xfId="11" applyFont="1" applyFill="1" applyAlignment="1" applyProtection="1">
      <alignment horizontal="left" wrapText="1" indent="1"/>
    </xf>
    <xf numFmtId="0" fontId="11" fillId="0" borderId="0" xfId="11" applyFont="1" applyBorder="1" applyAlignment="1" applyProtection="1">
      <alignment horizontal="center" wrapText="1"/>
    </xf>
    <xf numFmtId="41" fontId="11" fillId="0" borderId="0" xfId="0" applyNumberFormat="1" applyFont="1" applyFill="1" applyAlignment="1">
      <alignment vertical="top"/>
    </xf>
    <xf numFmtId="0" fontId="38" fillId="0" borderId="0" xfId="11" applyFont="1" applyFill="1" applyAlignment="1" applyProtection="1">
      <alignment horizontal="left" wrapText="1"/>
    </xf>
    <xf numFmtId="0" fontId="12" fillId="0" borderId="23" xfId="0" applyFont="1" applyFill="1" applyBorder="1" applyAlignment="1" applyProtection="1">
      <alignment wrapText="1"/>
    </xf>
    <xf numFmtId="0" fontId="12" fillId="0" borderId="6" xfId="0" applyFont="1" applyFill="1" applyBorder="1" applyAlignment="1" applyProtection="1">
      <alignment wrapText="1"/>
    </xf>
    <xf numFmtId="0" fontId="12" fillId="0" borderId="2" xfId="0" applyFont="1" applyFill="1" applyBorder="1" applyAlignment="1" applyProtection="1">
      <alignment wrapText="1"/>
    </xf>
    <xf numFmtId="0" fontId="25" fillId="0" borderId="3" xfId="0" applyFont="1" applyFill="1" applyBorder="1" applyAlignment="1" applyProtection="1">
      <alignment horizontal="center" wrapText="1"/>
    </xf>
    <xf numFmtId="0" fontId="11" fillId="0" borderId="4" xfId="0" applyFont="1" applyFill="1" applyBorder="1" applyAlignment="1" applyProtection="1">
      <alignment horizontal="center" wrapText="1"/>
    </xf>
    <xf numFmtId="0" fontId="11" fillId="0" borderId="26" xfId="0" applyFont="1" applyFill="1" applyBorder="1" applyAlignment="1" applyProtection="1">
      <alignment horizontal="center" wrapText="1"/>
    </xf>
    <xf numFmtId="165" fontId="11" fillId="0" borderId="25" xfId="0" applyNumberFormat="1" applyFont="1" applyFill="1" applyBorder="1" applyAlignment="1" applyProtection="1">
      <alignment horizontal="center" wrapText="1"/>
    </xf>
    <xf numFmtId="0" fontId="35" fillId="0" borderId="27" xfId="0" applyFont="1" applyFill="1" applyBorder="1" applyAlignment="1" applyProtection="1">
      <alignment wrapText="1"/>
    </xf>
    <xf numFmtId="165" fontId="11" fillId="0" borderId="7" xfId="3" applyNumberFormat="1" applyFont="1" applyFill="1" applyBorder="1" applyAlignment="1" applyProtection="1">
      <alignment horizontal="center" wrapText="1"/>
    </xf>
    <xf numFmtId="0" fontId="65" fillId="0" borderId="6" xfId="0" applyFont="1" applyFill="1" applyBorder="1" applyAlignment="1" applyProtection="1">
      <alignment wrapText="1"/>
    </xf>
    <xf numFmtId="0" fontId="11" fillId="0" borderId="18" xfId="0" applyFont="1" applyFill="1" applyBorder="1" applyAlignment="1" applyProtection="1">
      <alignment wrapText="1"/>
    </xf>
    <xf numFmtId="0" fontId="12" fillId="0" borderId="18" xfId="11" applyFill="1" applyBorder="1" applyAlignment="1" applyProtection="1">
      <alignment wrapText="1"/>
    </xf>
    <xf numFmtId="0" fontId="11" fillId="0" borderId="18" xfId="11" applyFont="1" applyFill="1" applyBorder="1" applyAlignment="1" applyProtection="1">
      <alignment wrapText="1"/>
    </xf>
    <xf numFmtId="0" fontId="10" fillId="0" borderId="15" xfId="11" applyFont="1" applyFill="1" applyBorder="1" applyAlignment="1" applyProtection="1">
      <alignment wrapText="1"/>
    </xf>
    <xf numFmtId="0" fontId="11" fillId="0" borderId="0" xfId="11" applyFont="1" applyFill="1" applyAlignment="1" applyProtection="1">
      <alignment horizontal="center" wrapText="1"/>
    </xf>
    <xf numFmtId="0" fontId="11" fillId="0" borderId="0" xfId="11" applyFont="1" applyFill="1" applyAlignment="1" applyProtection="1">
      <alignment horizontal="left" wrapText="1"/>
    </xf>
    <xf numFmtId="0" fontId="12" fillId="0" borderId="0" xfId="11" applyFill="1" applyAlignment="1" applyProtection="1">
      <alignment horizontal="left" wrapText="1" indent="1"/>
    </xf>
    <xf numFmtId="0" fontId="11" fillId="0" borderId="21" xfId="0" applyFont="1" applyFill="1" applyBorder="1" applyAlignment="1" applyProtection="1">
      <alignment wrapText="1"/>
    </xf>
    <xf numFmtId="49" fontId="11" fillId="0" borderId="17" xfId="0" quotePrefix="1" applyNumberFormat="1" applyFont="1" applyBorder="1" applyAlignment="1" applyProtection="1">
      <alignment horizontal="center" wrapText="1"/>
    </xf>
    <xf numFmtId="42" fontId="11" fillId="0" borderId="0" xfId="0" applyNumberFormat="1" applyFont="1" applyAlignment="1" applyProtection="1"/>
    <xf numFmtId="41" fontId="0" fillId="0" borderId="18" xfId="0" applyNumberFormat="1" applyBorder="1" applyAlignment="1" applyProtection="1">
      <alignment wrapText="1"/>
    </xf>
    <xf numFmtId="41" fontId="11" fillId="0" borderId="7" xfId="0" applyNumberFormat="1" applyFont="1" applyBorder="1" applyAlignment="1" applyProtection="1"/>
    <xf numFmtId="42" fontId="11" fillId="0" borderId="6" xfId="0" applyNumberFormat="1" applyFont="1" applyBorder="1" applyAlignment="1" applyProtection="1"/>
    <xf numFmtId="42" fontId="11" fillId="0" borderId="12" xfId="0" applyNumberFormat="1" applyFont="1" applyBorder="1" applyAlignment="1" applyProtection="1"/>
    <xf numFmtId="42" fontId="0" fillId="0" borderId="0" xfId="2" applyNumberFormat="1" applyFont="1" applyFill="1" applyAlignment="1" applyProtection="1">
      <alignment wrapText="1"/>
    </xf>
    <xf numFmtId="42" fontId="11" fillId="0" borderId="18" xfId="2" applyNumberFormat="1" applyFont="1" applyBorder="1" applyAlignment="1" applyProtection="1"/>
    <xf numFmtId="42" fontId="11" fillId="0" borderId="15" xfId="2" applyNumberFormat="1" applyFont="1" applyBorder="1" applyAlignment="1" applyProtection="1"/>
    <xf numFmtId="42" fontId="11" fillId="0" borderId="0" xfId="2" applyNumberFormat="1" applyFont="1" applyAlignment="1" applyProtection="1">
      <alignment wrapText="1"/>
    </xf>
    <xf numFmtId="0" fontId="11" fillId="0" borderId="18" xfId="0" applyFont="1" applyBorder="1" applyAlignment="1" applyProtection="1">
      <alignment wrapText="1"/>
    </xf>
    <xf numFmtId="0" fontId="11" fillId="0" borderId="15" xfId="0" applyFont="1" applyBorder="1" applyAlignment="1" applyProtection="1">
      <alignment wrapText="1"/>
    </xf>
    <xf numFmtId="42" fontId="11" fillId="0" borderId="15" xfId="0" applyNumberFormat="1" applyFont="1" applyBorder="1" applyAlignment="1" applyProtection="1">
      <alignment wrapText="1"/>
    </xf>
    <xf numFmtId="41" fontId="11" fillId="0" borderId="15" xfId="0" applyNumberFormat="1" applyFont="1" applyBorder="1" applyAlignment="1" applyProtection="1">
      <alignment wrapText="1"/>
    </xf>
    <xf numFmtId="41" fontId="11" fillId="0" borderId="18" xfId="1" applyNumberFormat="1" applyFont="1" applyBorder="1" applyAlignment="1" applyProtection="1"/>
    <xf numFmtId="41" fontId="11" fillId="0" borderId="15" xfId="1" applyNumberFormat="1" applyFont="1" applyBorder="1" applyAlignment="1" applyProtection="1"/>
    <xf numFmtId="41" fontId="11" fillId="0" borderId="0" xfId="1" applyNumberFormat="1" applyFont="1" applyAlignment="1" applyProtection="1">
      <alignment wrapText="1"/>
    </xf>
    <xf numFmtId="165" fontId="11" fillId="0" borderId="17" xfId="3" applyNumberFormat="1" applyFont="1" applyBorder="1" applyAlignment="1" applyProtection="1">
      <alignment horizontal="center" wrapText="1"/>
    </xf>
    <xf numFmtId="164" fontId="11" fillId="0" borderId="7" xfId="0" applyNumberFormat="1" applyFont="1" applyBorder="1" applyAlignment="1" applyProtection="1">
      <alignment horizontal="center" wrapText="1"/>
    </xf>
    <xf numFmtId="0" fontId="11" fillId="0" borderId="0" xfId="0" applyFont="1" applyAlignment="1" applyProtection="1"/>
    <xf numFmtId="0" fontId="11" fillId="0" borderId="0" xfId="0" applyFont="1" applyAlignment="1" applyProtection="1">
      <alignment horizontal="left"/>
    </xf>
    <xf numFmtId="165" fontId="11" fillId="0" borderId="25" xfId="12" applyNumberFormat="1" applyFont="1" applyBorder="1" applyAlignment="1" applyProtection="1">
      <alignment horizontal="center" wrapText="1"/>
    </xf>
    <xf numFmtId="165" fontId="11" fillId="0" borderId="7" xfId="12" applyNumberFormat="1" applyFont="1" applyBorder="1" applyAlignment="1" applyProtection="1">
      <alignment horizontal="center" wrapText="1"/>
    </xf>
    <xf numFmtId="0" fontId="25" fillId="0" borderId="0" xfId="11" applyFont="1" applyBorder="1" applyAlignment="1" applyProtection="1">
      <alignment horizontal="center" wrapText="1"/>
    </xf>
    <xf numFmtId="0" fontId="35" fillId="0" borderId="0" xfId="11" applyFont="1" applyAlignment="1" applyProtection="1">
      <alignment wrapText="1"/>
    </xf>
    <xf numFmtId="0" fontId="7" fillId="0" borderId="27" xfId="12" applyBorder="1" applyAlignment="1" applyProtection="1">
      <alignment wrapText="1"/>
    </xf>
    <xf numFmtId="0" fontId="11" fillId="0" borderId="0" xfId="12" applyFont="1" applyBorder="1" applyAlignment="1" applyProtection="1">
      <alignment horizontal="center" wrapText="1"/>
    </xf>
    <xf numFmtId="0" fontId="11" fillId="0" borderId="0" xfId="11" applyFont="1" applyBorder="1" applyAlignment="1" applyProtection="1">
      <alignment horizontal="left" wrapText="1"/>
    </xf>
    <xf numFmtId="165" fontId="11" fillId="0" borderId="0" xfId="12" applyNumberFormat="1" applyFont="1" applyBorder="1" applyAlignment="1" applyProtection="1">
      <alignment horizontal="center" wrapText="1"/>
    </xf>
    <xf numFmtId="178" fontId="11" fillId="0" borderId="22" xfId="2" applyNumberFormat="1" applyFont="1" applyBorder="1" applyAlignment="1" applyProtection="1"/>
    <xf numFmtId="178" fontId="12" fillId="0" borderId="15" xfId="11" applyNumberFormat="1" applyBorder="1" applyAlignment="1" applyProtection="1"/>
    <xf numFmtId="178" fontId="11" fillId="0" borderId="0" xfId="11" applyNumberFormat="1" applyFont="1" applyBorder="1" applyAlignment="1" applyProtection="1"/>
    <xf numFmtId="178" fontId="0" fillId="0" borderId="0" xfId="2" applyNumberFormat="1" applyFont="1" applyBorder="1" applyAlignment="1" applyProtection="1"/>
    <xf numFmtId="178" fontId="11" fillId="0" borderId="0" xfId="2" applyNumberFormat="1" applyFont="1" applyBorder="1" applyAlignment="1" applyProtection="1"/>
    <xf numFmtId="178" fontId="0" fillId="0" borderId="0" xfId="2" applyNumberFormat="1" applyFont="1" applyAlignment="1" applyProtection="1"/>
    <xf numFmtId="178" fontId="0" fillId="0" borderId="18" xfId="2" applyNumberFormat="1" applyFont="1" applyBorder="1" applyAlignment="1" applyProtection="1"/>
    <xf numFmtId="178" fontId="0" fillId="0" borderId="15" xfId="2" applyNumberFormat="1" applyFont="1" applyBorder="1" applyAlignment="1" applyProtection="1"/>
    <xf numFmtId="178" fontId="11" fillId="0" borderId="19" xfId="11" applyNumberFormat="1" applyFont="1" applyBorder="1" applyAlignment="1" applyProtection="1"/>
    <xf numFmtId="172" fontId="11" fillId="0" borderId="0" xfId="11" applyNumberFormat="1" applyFont="1" applyAlignment="1" applyProtection="1"/>
    <xf numFmtId="172" fontId="12" fillId="0" borderId="15" xfId="11" applyNumberFormat="1" applyBorder="1" applyAlignment="1" applyProtection="1"/>
    <xf numFmtId="172" fontId="12" fillId="0" borderId="0" xfId="11" applyNumberFormat="1" applyBorder="1" applyAlignment="1" applyProtection="1"/>
    <xf numFmtId="172" fontId="12" fillId="0" borderId="0" xfId="11" applyNumberFormat="1" applyAlignment="1" applyProtection="1"/>
    <xf numFmtId="172" fontId="12" fillId="0" borderId="18" xfId="11" applyNumberFormat="1" applyBorder="1" applyAlignment="1" applyProtection="1"/>
    <xf numFmtId="165" fontId="11" fillId="0" borderId="25" xfId="77" applyNumberFormat="1" applyFont="1" applyBorder="1" applyAlignment="1" applyProtection="1">
      <alignment horizontal="center" wrapText="1"/>
    </xf>
    <xf numFmtId="165" fontId="11" fillId="0" borderId="7" xfId="77" applyNumberFormat="1" applyFont="1" applyBorder="1" applyAlignment="1" applyProtection="1">
      <alignment horizontal="center" wrapText="1"/>
    </xf>
    <xf numFmtId="0" fontId="3" fillId="0" borderId="27" xfId="77" applyBorder="1" applyAlignment="1" applyProtection="1">
      <alignment wrapText="1"/>
    </xf>
    <xf numFmtId="0" fontId="11" fillId="0" borderId="0" xfId="77" applyFont="1" applyBorder="1" applyAlignment="1" applyProtection="1">
      <alignment horizontal="center" wrapText="1"/>
    </xf>
    <xf numFmtId="165" fontId="11" fillId="0" borderId="0" xfId="77" applyNumberFormat="1" applyFont="1" applyBorder="1" applyAlignment="1" applyProtection="1">
      <alignment horizontal="center" wrapText="1"/>
    </xf>
    <xf numFmtId="0" fontId="64" fillId="0" borderId="10" xfId="0" applyFont="1" applyBorder="1" applyAlignment="1" applyProtection="1"/>
    <xf numFmtId="165" fontId="11" fillId="0" borderId="0" xfId="11" applyNumberFormat="1" applyFont="1" applyBorder="1" applyAlignment="1" applyProtection="1">
      <alignment horizontal="center" wrapText="1"/>
    </xf>
    <xf numFmtId="170" fontId="11" fillId="0" borderId="7" xfId="11" applyNumberFormat="1" applyFont="1" applyFill="1" applyBorder="1" applyAlignment="1" applyProtection="1"/>
    <xf numFmtId="170" fontId="11" fillId="0" borderId="6" xfId="11" applyNumberFormat="1" applyFont="1" applyFill="1" applyBorder="1" applyAlignment="1" applyProtection="1"/>
    <xf numFmtId="170" fontId="11" fillId="0" borderId="12" xfId="11" applyNumberFormat="1" applyFont="1" applyBorder="1" applyAlignment="1" applyProtection="1"/>
    <xf numFmtId="176" fontId="11" fillId="0" borderId="0" xfId="11" applyNumberFormat="1" applyFont="1" applyAlignment="1" applyProtection="1"/>
    <xf numFmtId="176" fontId="11" fillId="0" borderId="7" xfId="11" applyNumberFormat="1" applyFont="1" applyBorder="1" applyAlignment="1" applyProtection="1"/>
    <xf numFmtId="176" fontId="11" fillId="0" borderId="6" xfId="11" applyNumberFormat="1" applyFont="1" applyBorder="1" applyAlignment="1" applyProtection="1"/>
    <xf numFmtId="176" fontId="11" fillId="0" borderId="0" xfId="11" applyNumberFormat="1" applyFont="1" applyBorder="1" applyAlignment="1" applyProtection="1"/>
    <xf numFmtId="176" fontId="11" fillId="0" borderId="12" xfId="11" applyNumberFormat="1" applyFont="1" applyBorder="1" applyAlignment="1" applyProtection="1"/>
    <xf numFmtId="0" fontId="12" fillId="0" borderId="0" xfId="11" applyNumberFormat="1" applyAlignment="1" applyProtection="1">
      <alignment wrapText="1"/>
    </xf>
    <xf numFmtId="42" fontId="11" fillId="0" borderId="6" xfId="11" applyNumberFormat="1" applyFont="1" applyBorder="1" applyAlignment="1" applyProtection="1"/>
    <xf numFmtId="0" fontId="12" fillId="0" borderId="0" xfId="11" applyFont="1" applyBorder="1" applyAlignment="1" applyProtection="1">
      <alignment wrapText="1"/>
    </xf>
    <xf numFmtId="0" fontId="25" fillId="0" borderId="15" xfId="11" quotePrefix="1" applyFont="1" applyBorder="1" applyAlignment="1" applyProtection="1"/>
    <xf numFmtId="0" fontId="25" fillId="0" borderId="0" xfId="11" quotePrefix="1" applyFont="1" applyBorder="1" applyAlignment="1" applyProtection="1"/>
    <xf numFmtId="0" fontId="35" fillId="0" borderId="0" xfId="11" applyFont="1" applyAlignment="1" applyProtection="1">
      <alignment horizontal="left" vertical="top" wrapText="1"/>
    </xf>
    <xf numFmtId="0" fontId="12" fillId="0" borderId="6" xfId="11" applyFont="1" applyBorder="1" applyAlignment="1" applyProtection="1">
      <alignment wrapText="1"/>
    </xf>
    <xf numFmtId="0" fontId="45" fillId="0" borderId="0" xfId="11" applyFont="1" applyAlignment="1" applyProtection="1">
      <alignment wrapText="1"/>
    </xf>
    <xf numFmtId="0" fontId="36" fillId="0" borderId="7" xfId="11" applyFont="1" applyFill="1" applyBorder="1" applyAlignment="1" applyProtection="1">
      <alignment horizontal="center" wrapText="1"/>
    </xf>
    <xf numFmtId="175" fontId="11" fillId="0" borderId="0" xfId="11" applyNumberFormat="1" applyFont="1" applyAlignment="1" applyProtection="1"/>
    <xf numFmtId="0" fontId="11" fillId="0" borderId="0" xfId="11" applyFont="1" applyAlignment="1" applyProtection="1"/>
    <xf numFmtId="0" fontId="36" fillId="0" borderId="7" xfId="11" applyFont="1" applyBorder="1" applyAlignment="1" applyProtection="1">
      <alignment horizontal="center" wrapText="1"/>
    </xf>
    <xf numFmtId="0" fontId="25" fillId="0" borderId="0" xfId="11" quotePrefix="1" applyFont="1" applyAlignment="1" applyProtection="1">
      <alignment horizontal="left" wrapText="1"/>
    </xf>
    <xf numFmtId="0" fontId="37" fillId="0" borderId="0" xfId="11" quotePrefix="1" applyFont="1" applyAlignment="1" applyProtection="1">
      <alignment horizontal="left" vertical="top" wrapText="1"/>
    </xf>
    <xf numFmtId="0" fontId="37" fillId="0" borderId="0" xfId="11" quotePrefix="1" applyFont="1" applyFill="1" applyAlignment="1" applyProtection="1">
      <alignment horizontal="left" vertical="top" wrapText="1"/>
    </xf>
    <xf numFmtId="0" fontId="25" fillId="0" borderId="0" xfId="11" quotePrefix="1" applyFont="1" applyFill="1" applyAlignment="1" applyProtection="1">
      <alignment horizontal="left" vertical="top" wrapText="1"/>
    </xf>
    <xf numFmtId="0" fontId="12" fillId="0" borderId="26" xfId="11" applyFill="1" applyBorder="1" applyAlignment="1" applyProtection="1">
      <alignment wrapText="1"/>
    </xf>
    <xf numFmtId="0" fontId="12" fillId="0" borderId="27" xfId="11" applyFill="1" applyBorder="1" applyAlignment="1" applyProtection="1">
      <alignment wrapText="1"/>
    </xf>
    <xf numFmtId="0" fontId="11" fillId="0" borderId="0" xfId="11" applyFont="1" applyFill="1" applyBorder="1" applyAlignment="1" applyProtection="1">
      <alignment horizontal="center" wrapText="1"/>
    </xf>
    <xf numFmtId="165" fontId="11" fillId="0" borderId="7" xfId="11" applyNumberFormat="1" applyFont="1" applyFill="1" applyBorder="1" applyAlignment="1" applyProtection="1">
      <alignment horizontal="center" wrapText="1"/>
    </xf>
    <xf numFmtId="0" fontId="25" fillId="0" borderId="0" xfId="11" applyFont="1" applyFill="1" applyBorder="1" applyAlignment="1" applyProtection="1">
      <alignment horizontal="center" wrapText="1"/>
    </xf>
    <xf numFmtId="0" fontId="35" fillId="0" borderId="0" xfId="11" applyFont="1" applyFill="1" applyAlignment="1" applyProtection="1">
      <alignment wrapText="1"/>
    </xf>
    <xf numFmtId="165" fontId="11" fillId="0" borderId="25" xfId="12" applyNumberFormat="1" applyFont="1" applyFill="1" applyBorder="1" applyAlignment="1" applyProtection="1">
      <alignment horizontal="center" wrapText="1"/>
    </xf>
    <xf numFmtId="0" fontId="7" fillId="0" borderId="27" xfId="12" applyFill="1" applyBorder="1" applyAlignment="1" applyProtection="1">
      <alignment wrapText="1"/>
    </xf>
    <xf numFmtId="0" fontId="11" fillId="0" borderId="0" xfId="12" applyFont="1" applyFill="1" applyBorder="1" applyAlignment="1" applyProtection="1">
      <alignment horizontal="center" wrapText="1"/>
    </xf>
    <xf numFmtId="165" fontId="11" fillId="0" borderId="7" xfId="12" applyNumberFormat="1" applyFont="1" applyFill="1" applyBorder="1" applyAlignment="1" applyProtection="1">
      <alignment horizontal="center" wrapText="1"/>
    </xf>
    <xf numFmtId="165" fontId="11" fillId="0" borderId="0" xfId="12" applyNumberFormat="1" applyFont="1" applyFill="1" applyBorder="1" applyAlignment="1" applyProtection="1">
      <alignment horizontal="center" wrapText="1"/>
    </xf>
    <xf numFmtId="0" fontId="65" fillId="0" borderId="6" xfId="0" applyFont="1" applyBorder="1" applyAlignment="1" applyProtection="1">
      <alignment wrapText="1"/>
    </xf>
    <xf numFmtId="0" fontId="11" fillId="0" borderId="0" xfId="11" applyFont="1" applyAlignment="1" applyProtection="1">
      <alignment horizontal="left" wrapText="1" indent="4"/>
    </xf>
    <xf numFmtId="0" fontId="11" fillId="0" borderId="18" xfId="11" applyFont="1" applyBorder="1" applyAlignment="1" applyProtection="1">
      <alignment wrapText="1"/>
    </xf>
    <xf numFmtId="0" fontId="12" fillId="0" borderId="0" xfId="4" quotePrefix="1" applyFont="1" applyFill="1" applyAlignment="1" applyProtection="1">
      <alignment horizontal="center"/>
    </xf>
    <xf numFmtId="0" fontId="12" fillId="0" borderId="0" xfId="3" applyFont="1" applyFill="1" applyAlignment="1" applyProtection="1">
      <alignment horizontal="center"/>
      <protection locked="0"/>
    </xf>
    <xf numFmtId="0" fontId="12" fillId="0" borderId="0" xfId="11" applyAlignment="1">
      <alignment wrapText="1"/>
    </xf>
    <xf numFmtId="0" fontId="11" fillId="0" borderId="0" xfId="11" applyFont="1" applyAlignment="1">
      <alignment wrapText="1"/>
    </xf>
    <xf numFmtId="0" fontId="14" fillId="0" borderId="0" xfId="11" applyFont="1" applyFill="1" applyAlignment="1"/>
    <xf numFmtId="0" fontId="11" fillId="0" borderId="0" xfId="11" applyFont="1" applyFill="1" applyBorder="1" applyAlignment="1">
      <alignment horizontal="center" wrapText="1"/>
    </xf>
    <xf numFmtId="165" fontId="11" fillId="0" borderId="7" xfId="11" applyNumberFormat="1" applyFont="1" applyFill="1" applyBorder="1" applyAlignment="1">
      <alignment horizontal="center" wrapText="1"/>
    </xf>
    <xf numFmtId="0" fontId="25" fillId="0" borderId="0" xfId="11" applyFont="1" applyFill="1" applyBorder="1" applyAlignment="1">
      <alignment horizontal="center" wrapText="1"/>
    </xf>
    <xf numFmtId="0" fontId="11" fillId="0" borderId="0" xfId="11" applyFont="1" applyFill="1" applyBorder="1" applyAlignment="1">
      <alignment wrapText="1"/>
    </xf>
    <xf numFmtId="0" fontId="11" fillId="0" borderId="6" xfId="11" applyFont="1" applyFill="1" applyBorder="1" applyAlignment="1">
      <alignment wrapText="1"/>
    </xf>
    <xf numFmtId="0" fontId="12" fillId="0" borderId="0" xfId="11" applyFill="1" applyBorder="1" applyAlignment="1">
      <alignment wrapText="1"/>
    </xf>
    <xf numFmtId="0" fontId="11" fillId="0" borderId="0" xfId="11" applyFont="1" applyFill="1" applyAlignment="1">
      <alignment horizontal="left" wrapText="1"/>
    </xf>
    <xf numFmtId="169" fontId="12" fillId="0" borderId="0" xfId="11" applyNumberFormat="1" applyFill="1" applyAlignment="1">
      <alignment wrapText="1"/>
    </xf>
    <xf numFmtId="44" fontId="12" fillId="0" borderId="0" xfId="11" applyNumberFormat="1" applyFill="1" applyBorder="1" applyAlignment="1" applyProtection="1"/>
    <xf numFmtId="44" fontId="12" fillId="0" borderId="0" xfId="11" applyNumberFormat="1" applyFill="1" applyAlignment="1" applyProtection="1"/>
    <xf numFmtId="0" fontId="11" fillId="0" borderId="0" xfId="11" applyFont="1" applyFill="1" applyAlignment="1">
      <alignment horizontal="left" wrapText="1" indent="1"/>
    </xf>
    <xf numFmtId="41" fontId="11" fillId="0" borderId="0" xfId="79" applyNumberFormat="1" applyFont="1" applyFill="1" applyBorder="1" applyAlignment="1" applyProtection="1">
      <alignment horizontal="left"/>
      <protection locked="0"/>
    </xf>
    <xf numFmtId="44" fontId="11" fillId="0" borderId="6" xfId="11" applyNumberFormat="1" applyFont="1" applyFill="1" applyBorder="1" applyAlignment="1" applyProtection="1"/>
    <xf numFmtId="44" fontId="11" fillId="0" borderId="10" xfId="11" applyNumberFormat="1" applyFont="1" applyFill="1" applyBorder="1" applyAlignment="1" applyProtection="1"/>
    <xf numFmtId="44" fontId="11" fillId="0" borderId="0" xfId="11" applyNumberFormat="1" applyFont="1" applyFill="1" applyBorder="1" applyAlignment="1" applyProtection="1"/>
    <xf numFmtId="44" fontId="11" fillId="0" borderId="0" xfId="11" applyNumberFormat="1" applyFont="1" applyFill="1" applyAlignment="1" applyProtection="1"/>
    <xf numFmtId="44" fontId="12" fillId="0" borderId="0" xfId="11" applyNumberFormat="1" applyFill="1" applyAlignment="1">
      <alignment wrapText="1"/>
    </xf>
    <xf numFmtId="43" fontId="11" fillId="0" borderId="0" xfId="1" applyFont="1" applyFill="1" applyAlignment="1" applyProtection="1"/>
    <xf numFmtId="43" fontId="11" fillId="0" borderId="7" xfId="1" applyFont="1" applyFill="1" applyBorder="1" applyAlignment="1" applyProtection="1"/>
    <xf numFmtId="0" fontId="35" fillId="0" borderId="0" xfId="11" applyFont="1" applyFill="1" applyBorder="1" applyAlignment="1">
      <alignment wrapText="1"/>
    </xf>
    <xf numFmtId="0" fontId="11" fillId="0" borderId="0" xfId="11" applyFont="1" applyFill="1" applyBorder="1" applyAlignment="1"/>
    <xf numFmtId="0" fontId="11" fillId="0" borderId="10" xfId="11" applyFont="1" applyFill="1" applyBorder="1" applyAlignment="1"/>
    <xf numFmtId="0" fontId="12" fillId="0" borderId="0" xfId="11" applyFill="1" applyBorder="1" applyAlignment="1"/>
    <xf numFmtId="0" fontId="12" fillId="0" borderId="0" xfId="11" applyFill="1" applyAlignment="1"/>
    <xf numFmtId="42" fontId="11" fillId="0" borderId="0" xfId="11" applyNumberFormat="1" applyFont="1" applyFill="1" applyBorder="1" applyAlignment="1"/>
    <xf numFmtId="42" fontId="11" fillId="0" borderId="0" xfId="11" applyNumberFormat="1" applyFont="1" applyFill="1" applyAlignment="1"/>
    <xf numFmtId="42" fontId="12" fillId="0" borderId="0" xfId="11" applyNumberFormat="1" applyFill="1" applyBorder="1" applyAlignment="1"/>
    <xf numFmtId="41" fontId="11" fillId="0" borderId="0" xfId="11" applyNumberFormat="1" applyFont="1" applyFill="1" applyBorder="1" applyAlignment="1"/>
    <xf numFmtId="41" fontId="11" fillId="0" borderId="0" xfId="11" applyNumberFormat="1" applyFont="1" applyFill="1" applyAlignment="1"/>
    <xf numFmtId="42" fontId="11" fillId="0" borderId="8" xfId="11" applyNumberFormat="1" applyFont="1" applyFill="1" applyBorder="1" applyAlignment="1"/>
    <xf numFmtId="42" fontId="12" fillId="0" borderId="0" xfId="11" applyNumberFormat="1" applyFill="1" applyBorder="1" applyAlignment="1">
      <alignment wrapText="1"/>
    </xf>
    <xf numFmtId="171" fontId="0" fillId="0" borderId="0" xfId="80" applyNumberFormat="1" applyFont="1" applyFill="1" applyAlignment="1">
      <alignment wrapText="1"/>
    </xf>
    <xf numFmtId="41" fontId="11" fillId="0" borderId="7" xfId="11" applyNumberFormat="1" applyFont="1" applyFill="1" applyBorder="1" applyAlignment="1"/>
    <xf numFmtId="41" fontId="12" fillId="0" borderId="0" xfId="11" applyNumberFormat="1" applyFill="1" applyBorder="1" applyAlignment="1"/>
    <xf numFmtId="41" fontId="11" fillId="0" borderId="6" xfId="11" applyNumberFormat="1" applyFont="1" applyFill="1" applyBorder="1" applyAlignment="1"/>
    <xf numFmtId="41" fontId="12" fillId="0" borderId="0" xfId="11" applyNumberFormat="1" applyFill="1" applyAlignment="1"/>
    <xf numFmtId="0" fontId="25" fillId="0" borderId="0" xfId="11" applyFont="1" applyFill="1" applyAlignment="1" applyProtection="1">
      <alignment horizontal="left" vertical="top" wrapText="1"/>
      <protection locked="0"/>
    </xf>
    <xf numFmtId="0" fontId="11" fillId="0" borderId="0" xfId="11" applyFont="1" applyFill="1" applyAlignment="1">
      <alignment vertical="top" wrapText="1"/>
    </xf>
    <xf numFmtId="165" fontId="11" fillId="0" borderId="7" xfId="81" applyNumberFormat="1" applyFont="1" applyFill="1" applyBorder="1" applyAlignment="1">
      <alignment horizontal="center" wrapText="1"/>
    </xf>
    <xf numFmtId="0" fontId="37" fillId="0" borderId="0" xfId="11" quotePrefix="1" applyFont="1" applyAlignment="1">
      <alignment wrapText="1"/>
    </xf>
    <xf numFmtId="0" fontId="25" fillId="0" borderId="0" xfId="81" quotePrefix="1" applyFont="1" applyFill="1" applyAlignment="1" applyProtection="1">
      <alignment horizontal="left" vertical="top" wrapText="1"/>
      <protection locked="0"/>
    </xf>
    <xf numFmtId="167" fontId="12" fillId="0" borderId="0" xfId="1" applyNumberFormat="1" applyAlignment="1">
      <alignment wrapText="1"/>
    </xf>
    <xf numFmtId="49" fontId="0" fillId="0" borderId="0" xfId="1" applyNumberFormat="1" applyFont="1" applyFill="1" applyAlignment="1" applyProtection="1"/>
    <xf numFmtId="49" fontId="0" fillId="0" borderId="15" xfId="1" applyNumberFormat="1" applyFont="1" applyFill="1" applyBorder="1" applyAlignment="1" applyProtection="1"/>
    <xf numFmtId="49" fontId="0" fillId="0" borderId="0" xfId="1" applyNumberFormat="1" applyFont="1" applyFill="1" applyBorder="1" applyAlignment="1" applyProtection="1">
      <alignment wrapText="1"/>
    </xf>
    <xf numFmtId="41" fontId="11" fillId="0" borderId="6" xfId="1" applyNumberFormat="1" applyFont="1" applyFill="1" applyBorder="1" applyAlignment="1" applyProtection="1"/>
    <xf numFmtId="42" fontId="11" fillId="0" borderId="22" xfId="2" applyNumberFormat="1" applyFont="1" applyFill="1" applyBorder="1" applyAlignment="1" applyProtection="1"/>
    <xf numFmtId="49" fontId="0" fillId="0" borderId="0" xfId="2" applyNumberFormat="1" applyFont="1" applyFill="1" applyAlignment="1" applyProtection="1"/>
    <xf numFmtId="169" fontId="11" fillId="0" borderId="22" xfId="2" applyNumberFormat="1" applyFont="1" applyFill="1" applyBorder="1" applyAlignment="1" applyProtection="1"/>
    <xf numFmtId="169" fontId="0" fillId="0" borderId="0" xfId="2" applyNumberFormat="1" applyFont="1" applyFill="1" applyAlignment="1" applyProtection="1"/>
    <xf numFmtId="49" fontId="0" fillId="0" borderId="15" xfId="2" applyNumberFormat="1" applyFont="1" applyFill="1" applyBorder="1" applyAlignment="1" applyProtection="1"/>
    <xf numFmtId="49" fontId="0" fillId="0" borderId="0" xfId="2" applyNumberFormat="1" applyFont="1" applyFill="1" applyBorder="1" applyAlignment="1" applyProtection="1">
      <alignment wrapText="1"/>
    </xf>
    <xf numFmtId="41" fontId="11" fillId="0" borderId="8" xfId="11" applyNumberFormat="1" applyFont="1" applyBorder="1" applyAlignment="1" applyProtection="1"/>
    <xf numFmtId="0" fontId="12" fillId="0" borderId="0" xfId="11" applyAlignment="1" applyProtection="1">
      <alignment wrapText="1"/>
    </xf>
    <xf numFmtId="0" fontId="11" fillId="0" borderId="0" xfId="3" applyFont="1" applyFill="1" applyAlignment="1" applyProtection="1">
      <alignment horizontal="left" wrapText="1"/>
      <protection locked="0"/>
    </xf>
    <xf numFmtId="0" fontId="17" fillId="0" borderId="0" xfId="3" applyFont="1" applyFill="1" applyAlignment="1" applyProtection="1">
      <alignment horizontal="left" wrapText="1"/>
      <protection locked="0"/>
    </xf>
    <xf numFmtId="0" fontId="20" fillId="0" borderId="0" xfId="3" applyFont="1" applyFill="1" applyAlignment="1" applyProtection="1">
      <alignment horizontal="center"/>
      <protection locked="0"/>
    </xf>
    <xf numFmtId="0" fontId="19" fillId="0" borderId="0" xfId="3" applyFont="1" applyFill="1" applyAlignment="1" applyProtection="1">
      <alignment horizontal="center"/>
      <protection locked="0"/>
    </xf>
    <xf numFmtId="0" fontId="17" fillId="0" borderId="0" xfId="3" applyFont="1" applyFill="1" applyAlignment="1" applyProtection="1">
      <alignment horizontal="justify" wrapText="1"/>
      <protection locked="0"/>
    </xf>
    <xf numFmtId="0" fontId="27" fillId="0" borderId="0" xfId="3" applyFont="1" applyFill="1" applyAlignment="1" applyProtection="1">
      <alignment horizontal="center"/>
      <protection locked="0"/>
    </xf>
    <xf numFmtId="0" fontId="33" fillId="0" borderId="0" xfId="3" applyFont="1" applyFill="1" applyAlignment="1" applyProtection="1">
      <alignment horizontal="left"/>
      <protection locked="0"/>
    </xf>
    <xf numFmtId="0" fontId="32" fillId="0" borderId="0" xfId="3" applyFont="1" applyFill="1" applyAlignment="1" applyProtection="1">
      <alignment horizontal="left"/>
      <protection locked="0"/>
    </xf>
    <xf numFmtId="0" fontId="13" fillId="0" borderId="0" xfId="0" applyFont="1" applyAlignment="1">
      <alignment horizontal="center" wrapText="1"/>
    </xf>
    <xf numFmtId="0" fontId="36" fillId="0" borderId="0" xfId="2" applyNumberFormat="1" applyFont="1" applyAlignment="1" applyProtection="1">
      <alignment horizontal="left" wrapText="1" indent="1"/>
    </xf>
    <xf numFmtId="0" fontId="14" fillId="0" borderId="0" xfId="0" applyNumberFormat="1" applyFont="1" applyAlignment="1" applyProtection="1">
      <alignment wrapText="1"/>
    </xf>
    <xf numFmtId="0" fontId="0" fillId="0" borderId="0" xfId="0" applyNumberFormat="1" applyAlignment="1" applyProtection="1">
      <alignment wrapText="1"/>
    </xf>
    <xf numFmtId="0" fontId="10" fillId="0" borderId="0" xfId="0" applyNumberFormat="1" applyFont="1" applyAlignment="1" applyProtection="1">
      <alignment wrapText="1"/>
    </xf>
    <xf numFmtId="0" fontId="11" fillId="0" borderId="0" xfId="0" applyNumberFormat="1" applyFont="1" applyAlignment="1" applyProtection="1">
      <alignment wrapText="1"/>
    </xf>
    <xf numFmtId="0" fontId="11" fillId="0" borderId="17" xfId="0" applyFont="1" applyBorder="1" applyAlignment="1" applyProtection="1">
      <alignment horizontal="center" wrapText="1"/>
    </xf>
    <xf numFmtId="0" fontId="11" fillId="0" borderId="7" xfId="0" applyFont="1" applyBorder="1" applyAlignment="1" applyProtection="1">
      <alignment horizontal="center" wrapText="1"/>
    </xf>
    <xf numFmtId="0" fontId="0" fillId="0" borderId="0" xfId="0" applyAlignment="1" applyProtection="1">
      <alignment wrapText="1"/>
    </xf>
    <xf numFmtId="0" fontId="10" fillId="0" borderId="0" xfId="2" applyNumberFormat="1" applyFont="1" applyFill="1" applyAlignment="1" applyProtection="1">
      <alignment horizontal="left" wrapText="1" indent="1"/>
    </xf>
    <xf numFmtId="0" fontId="11" fillId="0" borderId="0" xfId="0" applyNumberFormat="1" applyFont="1" applyAlignment="1" applyProtection="1">
      <alignment horizontal="left" wrapText="1" indent="2"/>
    </xf>
    <xf numFmtId="0" fontId="11" fillId="0" borderId="0" xfId="0" applyNumberFormat="1" applyFont="1" applyAlignment="1" applyProtection="1">
      <alignment horizontal="left" wrapText="1" indent="3"/>
    </xf>
    <xf numFmtId="0" fontId="36" fillId="0" borderId="0" xfId="2" applyNumberFormat="1" applyFont="1" applyFill="1" applyAlignment="1" applyProtection="1">
      <alignment horizontal="left" wrapText="1" indent="1"/>
    </xf>
    <xf numFmtId="0" fontId="38" fillId="0" borderId="0" xfId="0" applyNumberFormat="1" applyFont="1" applyAlignment="1" applyProtection="1">
      <alignment wrapText="1"/>
    </xf>
    <xf numFmtId="0" fontId="11" fillId="0" borderId="0" xfId="0" applyFont="1" applyAlignment="1" applyProtection="1">
      <alignment horizontal="left" vertical="top" wrapText="1"/>
    </xf>
    <xf numFmtId="0" fontId="10" fillId="0" borderId="0" xfId="0" applyNumberFormat="1" applyFont="1" applyFill="1" applyAlignment="1" applyProtection="1">
      <alignment wrapText="1"/>
    </xf>
    <xf numFmtId="0" fontId="11" fillId="0" borderId="0" xfId="0" applyNumberFormat="1" applyFont="1" applyFill="1" applyAlignment="1" applyProtection="1">
      <alignment wrapText="1"/>
    </xf>
    <xf numFmtId="0" fontId="10" fillId="0" borderId="0" xfId="2" applyNumberFormat="1" applyFont="1" applyFill="1" applyAlignment="1" applyProtection="1">
      <alignment wrapText="1"/>
    </xf>
    <xf numFmtId="0" fontId="11" fillId="0" borderId="0" xfId="2" applyNumberFormat="1" applyFont="1" applyFill="1" applyAlignment="1" applyProtection="1">
      <alignment wrapText="1"/>
    </xf>
    <xf numFmtId="0" fontId="11" fillId="0" borderId="0" xfId="1" applyNumberFormat="1" applyFont="1" applyAlignment="1" applyProtection="1">
      <alignment wrapText="1"/>
    </xf>
    <xf numFmtId="0" fontId="11" fillId="0" borderId="0" xfId="0" applyFont="1" applyFill="1" applyAlignment="1" applyProtection="1">
      <alignment horizontal="left" vertical="top" wrapText="1"/>
    </xf>
    <xf numFmtId="0" fontId="10" fillId="0" borderId="0" xfId="2" applyNumberFormat="1" applyFont="1" applyAlignment="1" applyProtection="1">
      <alignment wrapText="1"/>
    </xf>
    <xf numFmtId="0" fontId="11" fillId="0" borderId="0" xfId="2" applyNumberFormat="1" applyFont="1" applyAlignment="1" applyProtection="1">
      <alignment wrapText="1"/>
    </xf>
    <xf numFmtId="0" fontId="10" fillId="0" borderId="0" xfId="2" applyNumberFormat="1" applyFont="1" applyAlignment="1" applyProtection="1">
      <alignment horizontal="left" wrapText="1" indent="1"/>
    </xf>
    <xf numFmtId="0" fontId="11" fillId="0" borderId="0" xfId="0" applyNumberFormat="1" applyFont="1" applyFill="1" applyAlignment="1" applyProtection="1">
      <alignment horizontal="left" wrapText="1" indent="2"/>
    </xf>
    <xf numFmtId="0" fontId="13" fillId="0" borderId="0" xfId="0" applyFont="1" applyFill="1" applyAlignment="1">
      <alignment horizontal="center" wrapText="1"/>
    </xf>
    <xf numFmtId="0" fontId="10" fillId="0" borderId="0" xfId="0" applyFont="1" applyFill="1" applyAlignment="1">
      <alignment wrapText="1"/>
    </xf>
    <xf numFmtId="0" fontId="11" fillId="0" borderId="0" xfId="0" applyFont="1" applyFill="1" applyAlignment="1">
      <alignment horizontal="left"/>
    </xf>
    <xf numFmtId="0" fontId="11" fillId="0" borderId="7" xfId="0" applyFont="1" applyFill="1" applyBorder="1" applyAlignment="1">
      <alignment horizontal="center" wrapText="1"/>
    </xf>
    <xf numFmtId="0" fontId="0" fillId="0" borderId="0" xfId="0" applyFill="1" applyAlignment="1">
      <alignment wrapText="1"/>
    </xf>
    <xf numFmtId="0" fontId="11" fillId="0" borderId="17" xfId="0" applyFont="1" applyFill="1" applyBorder="1" applyAlignment="1">
      <alignment horizontal="center" wrapText="1"/>
    </xf>
    <xf numFmtId="0" fontId="14" fillId="0" borderId="0" xfId="0" applyFont="1" applyAlignment="1">
      <alignment wrapText="1"/>
    </xf>
    <xf numFmtId="0" fontId="11" fillId="2" borderId="0" xfId="0" applyFont="1" applyFill="1" applyAlignment="1" applyProtection="1">
      <alignment horizontal="left" wrapText="1"/>
    </xf>
    <xf numFmtId="0" fontId="11" fillId="0" borderId="0" xfId="0" applyFont="1" applyAlignment="1" applyProtection="1">
      <alignment horizontal="left" wrapText="1"/>
    </xf>
    <xf numFmtId="0" fontId="45" fillId="0" borderId="0" xfId="0" applyFont="1" applyFill="1" applyAlignment="1" applyProtection="1">
      <alignment horizontal="center"/>
      <protection locked="0"/>
    </xf>
    <xf numFmtId="0" fontId="10" fillId="0" borderId="1" xfId="0" applyFont="1" applyBorder="1" applyAlignment="1">
      <alignment horizontal="center" wrapText="1"/>
    </xf>
    <xf numFmtId="0" fontId="10" fillId="0" borderId="7" xfId="0" applyFont="1" applyBorder="1" applyAlignment="1">
      <alignment horizontal="center" wrapText="1"/>
    </xf>
    <xf numFmtId="0" fontId="11" fillId="0" borderId="0" xfId="0" applyFont="1" applyFill="1" applyAlignment="1" applyProtection="1">
      <alignment horizontal="left" wrapText="1"/>
    </xf>
    <xf numFmtId="0" fontId="10" fillId="2" borderId="0" xfId="0" applyFont="1" applyFill="1" applyAlignment="1" applyProtection="1">
      <alignment horizontal="left" wrapText="1" indent="1"/>
    </xf>
    <xf numFmtId="0" fontId="10" fillId="0" borderId="0" xfId="0" applyFont="1" applyFill="1" applyAlignment="1" applyProtection="1">
      <alignment horizontal="left" wrapText="1"/>
    </xf>
    <xf numFmtId="0" fontId="10" fillId="0" borderId="7" xfId="0" applyFont="1" applyBorder="1" applyAlignment="1" applyProtection="1">
      <alignment horizontal="center" wrapText="1"/>
    </xf>
    <xf numFmtId="0" fontId="10" fillId="0" borderId="0" xfId="0" applyFont="1" applyFill="1" applyAlignment="1" applyProtection="1">
      <alignment horizontal="left" wrapText="1" indent="1"/>
    </xf>
    <xf numFmtId="0" fontId="11" fillId="0" borderId="0" xfId="0" applyFont="1" applyFill="1" applyAlignment="1" applyProtection="1"/>
    <xf numFmtId="0" fontId="11" fillId="0" borderId="0" xfId="0" applyFont="1" applyFill="1" applyAlignment="1" applyProtection="1">
      <alignment wrapText="1"/>
    </xf>
    <xf numFmtId="0" fontId="11" fillId="0" borderId="0" xfId="0" applyFont="1" applyAlignment="1">
      <alignment vertical="top" wrapText="1"/>
    </xf>
    <xf numFmtId="0" fontId="10" fillId="2" borderId="0" xfId="0" applyFont="1" applyFill="1" applyAlignment="1" applyProtection="1">
      <alignment horizontal="left" wrapText="1"/>
    </xf>
    <xf numFmtId="0" fontId="11" fillId="2" borderId="0" xfId="0" applyFont="1" applyFill="1" applyAlignment="1" applyProtection="1">
      <alignment wrapText="1"/>
    </xf>
    <xf numFmtId="0" fontId="10" fillId="0" borderId="1" xfId="0" applyFont="1" applyFill="1" applyBorder="1" applyAlignment="1">
      <alignment horizontal="center" wrapText="1"/>
    </xf>
    <xf numFmtId="0" fontId="10" fillId="0" borderId="7" xfId="0" applyFont="1" applyFill="1" applyBorder="1" applyAlignment="1">
      <alignment horizontal="center" wrapText="1"/>
    </xf>
    <xf numFmtId="0" fontId="14" fillId="0" borderId="0" xfId="0" applyFont="1" applyFill="1" applyAlignment="1">
      <alignment wrapText="1"/>
    </xf>
    <xf numFmtId="0" fontId="10" fillId="0" borderId="1" xfId="0" applyFont="1" applyFill="1" applyBorder="1" applyAlignment="1" applyProtection="1">
      <alignment horizontal="center" wrapText="1"/>
    </xf>
    <xf numFmtId="0" fontId="0" fillId="0" borderId="0" xfId="0" applyAlignment="1">
      <alignment wrapText="1"/>
    </xf>
    <xf numFmtId="0" fontId="11" fillId="0" borderId="0" xfId="0" applyFont="1" applyFill="1" applyAlignment="1" applyProtection="1">
      <alignment vertical="top" wrapText="1"/>
      <protection locked="0"/>
    </xf>
    <xf numFmtId="0" fontId="36" fillId="0" borderId="0" xfId="0" applyFont="1" applyFill="1" applyAlignment="1">
      <alignment horizontal="left" wrapText="1" indent="4"/>
    </xf>
    <xf numFmtId="0" fontId="11" fillId="0" borderId="0" xfId="0" applyFont="1" applyFill="1" applyAlignment="1">
      <alignment wrapText="1" indent="3"/>
    </xf>
    <xf numFmtId="0" fontId="14" fillId="0" borderId="0" xfId="0" applyFont="1" applyFill="1" applyAlignment="1">
      <alignment vertical="top" wrapText="1"/>
    </xf>
    <xf numFmtId="0" fontId="0" fillId="0" borderId="0" xfId="0" applyFill="1" applyAlignment="1">
      <alignment vertical="top" wrapText="1"/>
    </xf>
    <xf numFmtId="0" fontId="11" fillId="0" borderId="0" xfId="0" applyFont="1" applyFill="1" applyAlignment="1">
      <alignment vertical="top" wrapText="1"/>
    </xf>
    <xf numFmtId="0" fontId="36" fillId="0" borderId="0" xfId="0" applyFont="1" applyFill="1" applyAlignment="1">
      <alignment horizontal="left" wrapText="1" indent="5"/>
    </xf>
    <xf numFmtId="0" fontId="11" fillId="0" borderId="0" xfId="0" applyFont="1" applyFill="1" applyBorder="1" applyAlignment="1">
      <alignment horizontal="center" wrapText="1"/>
    </xf>
    <xf numFmtId="0" fontId="0" fillId="0" borderId="0" xfId="0" applyFill="1" applyAlignment="1" applyProtection="1">
      <alignment wrapText="1"/>
      <protection locked="0"/>
    </xf>
    <xf numFmtId="0" fontId="36" fillId="0" borderId="0" xfId="0" applyFont="1" applyFill="1" applyAlignment="1">
      <alignment wrapText="1" indent="5"/>
    </xf>
    <xf numFmtId="0" fontId="11" fillId="0" borderId="0" xfId="0" applyFont="1" applyFill="1" applyAlignment="1">
      <alignment wrapText="1"/>
    </xf>
    <xf numFmtId="0" fontId="38" fillId="0" borderId="0" xfId="0" applyFont="1" applyFill="1" applyAlignment="1">
      <alignment horizontal="left" wrapText="1"/>
    </xf>
    <xf numFmtId="0" fontId="10" fillId="0" borderId="0" xfId="0" applyFont="1" applyFill="1" applyAlignment="1">
      <alignment horizontal="left" wrapText="1" indent="1"/>
    </xf>
    <xf numFmtId="0" fontId="10" fillId="0" borderId="0" xfId="0" applyFont="1" applyFill="1" applyAlignment="1">
      <alignment horizontal="left" wrapText="1" indent="2"/>
    </xf>
    <xf numFmtId="0" fontId="11" fillId="0" borderId="0" xfId="0" applyFont="1" applyFill="1" applyAlignment="1">
      <alignment horizontal="left" wrapText="1" indent="3"/>
    </xf>
    <xf numFmtId="0" fontId="11" fillId="0" borderId="0" xfId="0" applyFont="1" applyFill="1" applyAlignment="1">
      <alignment horizontal="left" wrapText="1" indent="5"/>
    </xf>
    <xf numFmtId="0" fontId="11" fillId="0" borderId="0" xfId="0" applyFont="1" applyFill="1" applyAlignment="1">
      <alignment horizontal="left" wrapText="1" indent="4"/>
    </xf>
    <xf numFmtId="0" fontId="10" fillId="0" borderId="0" xfId="0" applyFont="1" applyFill="1" applyAlignment="1">
      <alignment horizontal="left" wrapText="1" indent="4"/>
    </xf>
    <xf numFmtId="0" fontId="36" fillId="0" borderId="0" xfId="0" applyFont="1" applyFill="1" applyAlignment="1">
      <alignment horizontal="left" wrapText="1" indent="3"/>
    </xf>
    <xf numFmtId="0" fontId="36" fillId="0" borderId="0" xfId="0" applyFont="1" applyFill="1" applyAlignment="1" applyProtection="1">
      <alignment vertical="top" wrapText="1"/>
      <protection locked="0"/>
    </xf>
    <xf numFmtId="0" fontId="14" fillId="0" borderId="0" xfId="0" applyFont="1" applyFill="1" applyAlignment="1">
      <alignment horizontal="left" wrapText="1"/>
    </xf>
    <xf numFmtId="0" fontId="10" fillId="0" borderId="0" xfId="0" applyFont="1" applyFill="1" applyAlignment="1">
      <alignment horizontal="left" wrapText="1"/>
    </xf>
    <xf numFmtId="0" fontId="38" fillId="0" borderId="0" xfId="0" applyFont="1" applyFill="1" applyAlignment="1">
      <alignment horizontal="left" wrapText="1" indent="2"/>
    </xf>
    <xf numFmtId="0" fontId="11" fillId="0" borderId="0" xfId="0" applyFont="1" applyFill="1" applyAlignment="1" applyProtection="1">
      <alignment horizontal="left" vertical="top" wrapText="1"/>
      <protection locked="0"/>
    </xf>
    <xf numFmtId="0" fontId="11" fillId="0" borderId="0" xfId="11" applyFont="1" applyAlignment="1" applyProtection="1">
      <alignment horizontal="left" vertical="top" wrapText="1"/>
      <protection locked="0"/>
    </xf>
    <xf numFmtId="0" fontId="12" fillId="0" borderId="0" xfId="11" applyAlignment="1" applyProtection="1">
      <alignment wrapText="1"/>
      <protection locked="0"/>
    </xf>
    <xf numFmtId="0" fontId="11" fillId="0" borderId="0" xfId="11" applyFont="1" applyAlignment="1">
      <alignment horizontal="left" wrapText="1"/>
    </xf>
    <xf numFmtId="0" fontId="12" fillId="0" borderId="0" xfId="11" applyAlignment="1">
      <alignment wrapText="1"/>
    </xf>
    <xf numFmtId="0" fontId="10" fillId="0" borderId="0" xfId="11" applyFont="1" applyAlignment="1">
      <alignment wrapText="1"/>
    </xf>
    <xf numFmtId="0" fontId="11" fillId="0" borderId="0" xfId="11" applyFont="1" applyAlignment="1">
      <alignment wrapText="1"/>
    </xf>
    <xf numFmtId="0" fontId="11" fillId="0" borderId="0" xfId="11" applyFont="1" applyAlignment="1">
      <alignment horizontal="left" wrapText="1" indent="1"/>
    </xf>
    <xf numFmtId="0" fontId="36" fillId="0" borderId="0" xfId="11" applyFont="1" applyAlignment="1">
      <alignment horizontal="left" wrapText="1" indent="2"/>
    </xf>
    <xf numFmtId="0" fontId="11" fillId="0" borderId="0" xfId="11" applyFont="1" applyAlignment="1">
      <alignment horizontal="left" wrapText="1" indent="2"/>
    </xf>
    <xf numFmtId="0" fontId="11" fillId="0" borderId="0" xfId="11" applyFont="1" applyAlignment="1">
      <alignment horizontal="left" wrapText="1" indent="3"/>
    </xf>
    <xf numFmtId="0" fontId="14" fillId="0" borderId="0" xfId="11" applyFont="1" applyAlignment="1">
      <alignment wrapText="1"/>
    </xf>
    <xf numFmtId="0" fontId="13" fillId="0" borderId="0" xfId="11" applyFont="1" applyAlignment="1">
      <alignment horizontal="center" wrapText="1"/>
    </xf>
    <xf numFmtId="0" fontId="11" fillId="0" borderId="7" xfId="0" applyFont="1" applyBorder="1" applyAlignment="1">
      <alignment horizontal="center" wrapText="1"/>
    </xf>
    <xf numFmtId="0" fontId="11" fillId="0" borderId="17" xfId="11" applyFont="1" applyBorder="1" applyAlignment="1">
      <alignment horizontal="center" wrapText="1"/>
    </xf>
    <xf numFmtId="0" fontId="11" fillId="0" borderId="7" xfId="0" applyFont="1" applyFill="1" applyBorder="1" applyAlignment="1" applyProtection="1">
      <alignment horizontal="center" wrapText="1"/>
    </xf>
    <xf numFmtId="0" fontId="0" fillId="0" borderId="0" xfId="0" applyFill="1" applyAlignment="1" applyProtection="1">
      <alignment wrapText="1"/>
    </xf>
    <xf numFmtId="0" fontId="11" fillId="0" borderId="0" xfId="0" applyFont="1" applyFill="1" applyAlignment="1" applyProtection="1">
      <alignment wrapText="1" indent="6"/>
    </xf>
    <xf numFmtId="0" fontId="10" fillId="0" borderId="0" xfId="0" applyFont="1" applyFill="1" applyAlignment="1" applyProtection="1">
      <alignment wrapText="1" indent="2"/>
    </xf>
    <xf numFmtId="0" fontId="11" fillId="0" borderId="0" xfId="0" applyFont="1" applyFill="1" applyAlignment="1" applyProtection="1">
      <alignment wrapText="1" indent="4"/>
    </xf>
    <xf numFmtId="0" fontId="10" fillId="0" borderId="0" xfId="0" applyFont="1" applyFill="1" applyAlignment="1" applyProtection="1">
      <alignment wrapText="1"/>
    </xf>
    <xf numFmtId="0" fontId="11" fillId="0" borderId="0" xfId="0" applyFont="1" applyFill="1" applyAlignment="1" applyProtection="1">
      <alignment horizontal="left" wrapText="1" indent="2"/>
    </xf>
    <xf numFmtId="0" fontId="14" fillId="0" borderId="0" xfId="0" applyFont="1" applyFill="1" applyAlignment="1" applyProtection="1">
      <alignment horizontal="left" wrapText="1"/>
    </xf>
    <xf numFmtId="0" fontId="13" fillId="0" borderId="0" xfId="0" applyFont="1" applyFill="1" applyAlignment="1" applyProtection="1">
      <alignment horizontal="center" wrapText="1"/>
    </xf>
    <xf numFmtId="0" fontId="38" fillId="0" borderId="0" xfId="11" applyFont="1" applyFill="1" applyAlignment="1" applyProtection="1">
      <alignment wrapText="1"/>
    </xf>
    <xf numFmtId="0" fontId="10" fillId="0" borderId="0" xfId="11" applyFont="1" applyFill="1" applyAlignment="1" applyProtection="1">
      <alignment wrapText="1"/>
    </xf>
    <xf numFmtId="0" fontId="12" fillId="0" borderId="0" xfId="11" applyFill="1" applyAlignment="1" applyProtection="1">
      <alignment wrapText="1"/>
    </xf>
    <xf numFmtId="0" fontId="11" fillId="0" borderId="17" xfId="0" applyFont="1" applyFill="1" applyBorder="1" applyAlignment="1" applyProtection="1">
      <alignment horizontal="center" wrapText="1"/>
    </xf>
    <xf numFmtId="0" fontId="10" fillId="0" borderId="0" xfId="0" applyFont="1" applyFill="1" applyAlignment="1" applyProtection="1">
      <alignment wrapText="1" indent="1"/>
    </xf>
    <xf numFmtId="0" fontId="11" fillId="0" borderId="0" xfId="11" applyFont="1" applyFill="1" applyAlignment="1" applyProtection="1">
      <alignment horizontal="left" wrapText="1" indent="3"/>
    </xf>
    <xf numFmtId="0" fontId="10" fillId="0" borderId="0" xfId="11" applyFont="1" applyFill="1" applyAlignment="1" applyProtection="1">
      <alignment horizontal="left" wrapText="1"/>
    </xf>
    <xf numFmtId="0" fontId="12" fillId="0" borderId="0" xfId="11" applyAlignment="1" applyProtection="1">
      <alignment wrapText="1"/>
    </xf>
    <xf numFmtId="0" fontId="38" fillId="0" borderId="0" xfId="11" applyFont="1" applyAlignment="1" applyProtection="1">
      <alignment wrapText="1"/>
    </xf>
    <xf numFmtId="0" fontId="10" fillId="0" borderId="0" xfId="11" applyFont="1" applyAlignment="1" applyProtection="1">
      <alignment wrapText="1"/>
    </xf>
    <xf numFmtId="0" fontId="11" fillId="0" borderId="0" xfId="11" applyFont="1" applyAlignment="1" applyProtection="1">
      <alignment wrapText="1" indent="1"/>
    </xf>
    <xf numFmtId="0" fontId="11" fillId="0" borderId="0" xfId="11" applyFont="1" applyAlignment="1" applyProtection="1">
      <alignment wrapText="1" indent="2"/>
    </xf>
    <xf numFmtId="0" fontId="11" fillId="0" borderId="0" xfId="11" applyFont="1" applyAlignment="1" applyProtection="1">
      <alignment vertical="top" wrapText="1"/>
      <protection locked="0"/>
    </xf>
    <xf numFmtId="0" fontId="12" fillId="0" borderId="0" xfId="11" applyAlignment="1" applyProtection="1">
      <alignment vertical="top" wrapText="1"/>
      <protection locked="0"/>
    </xf>
    <xf numFmtId="0" fontId="10" fillId="0" borderId="0" xfId="11" applyFont="1" applyAlignment="1" applyProtection="1">
      <alignment wrapText="1" indent="1"/>
    </xf>
    <xf numFmtId="0" fontId="11" fillId="0" borderId="0" xfId="11" applyFont="1" applyAlignment="1">
      <alignment wrapText="1" indent="1"/>
    </xf>
    <xf numFmtId="0" fontId="11" fillId="0" borderId="0" xfId="11" applyFont="1" applyAlignment="1">
      <alignment wrapText="1" indent="2"/>
    </xf>
    <xf numFmtId="0" fontId="11" fillId="0" borderId="0" xfId="11" applyFont="1" applyAlignment="1" applyProtection="1">
      <alignment horizontal="left" wrapText="1" indent="3"/>
    </xf>
    <xf numFmtId="0" fontId="11" fillId="0" borderId="0" xfId="11" applyFont="1" applyAlignment="1" applyProtection="1">
      <alignment horizontal="left" wrapText="1" indent="4"/>
    </xf>
    <xf numFmtId="0" fontId="10" fillId="0" borderId="0" xfId="11" applyFont="1" applyAlignment="1" applyProtection="1">
      <alignment wrapText="1" indent="2"/>
    </xf>
    <xf numFmtId="0" fontId="14" fillId="0" borderId="0" xfId="11" applyFont="1" applyAlignment="1" applyProtection="1">
      <alignment wrapText="1"/>
    </xf>
    <xf numFmtId="0" fontId="13" fillId="0" borderId="0" xfId="11" applyFont="1" applyAlignment="1" applyProtection="1">
      <alignment horizontal="center" wrapText="1"/>
    </xf>
    <xf numFmtId="0" fontId="11" fillId="0" borderId="17" xfId="11" applyFont="1" applyBorder="1" applyAlignment="1" applyProtection="1">
      <alignment horizontal="center" wrapText="1"/>
    </xf>
    <xf numFmtId="0" fontId="11" fillId="0" borderId="0" xfId="11" applyFont="1" applyFill="1" applyAlignment="1" applyProtection="1">
      <alignment wrapText="1" indent="2"/>
    </xf>
    <xf numFmtId="0" fontId="11" fillId="0" borderId="0" xfId="11" applyFont="1" applyFill="1" applyAlignment="1" applyProtection="1">
      <alignment wrapText="1" indent="3"/>
    </xf>
    <xf numFmtId="0" fontId="11" fillId="0" borderId="0" xfId="11" applyFont="1" applyFill="1" applyAlignment="1" applyProtection="1">
      <alignment horizontal="left" wrapText="1" indent="4"/>
    </xf>
    <xf numFmtId="0" fontId="10" fillId="0" borderId="0" xfId="11" applyFont="1" applyFill="1" applyAlignment="1" applyProtection="1">
      <alignment horizontal="left" wrapText="1" indent="2"/>
    </xf>
    <xf numFmtId="0" fontId="10" fillId="0" borderId="0" xfId="11" applyFont="1" applyFill="1" applyAlignment="1" applyProtection="1">
      <alignment wrapText="1" indent="2"/>
    </xf>
    <xf numFmtId="0" fontId="14" fillId="0" borderId="0" xfId="11" applyFont="1" applyFill="1" applyAlignment="1" applyProtection="1">
      <alignment horizontal="left" wrapText="1"/>
    </xf>
    <xf numFmtId="0" fontId="11" fillId="0" borderId="17" xfId="11" applyFont="1" applyFill="1" applyBorder="1" applyAlignment="1" applyProtection="1">
      <alignment horizontal="center" wrapText="1"/>
    </xf>
    <xf numFmtId="0" fontId="13" fillId="0" borderId="0" xfId="11" applyFont="1" applyFill="1" applyAlignment="1" applyProtection="1">
      <alignment horizontal="center" wrapText="1"/>
    </xf>
    <xf numFmtId="0" fontId="45" fillId="0" borderId="0" xfId="11" applyFont="1" applyFill="1" applyAlignment="1" applyProtection="1">
      <alignment horizontal="center" wrapText="1"/>
    </xf>
    <xf numFmtId="0" fontId="11" fillId="0" borderId="0" xfId="11" applyFont="1" applyFill="1" applyAlignment="1" applyProtection="1">
      <alignment horizontal="left" vertical="top" wrapText="1"/>
      <protection locked="0"/>
    </xf>
    <xf numFmtId="0" fontId="12" fillId="0" borderId="0" xfId="11" applyFill="1" applyAlignment="1" applyProtection="1">
      <alignment horizontal="left" wrapText="1" indent="2"/>
    </xf>
    <xf numFmtId="0" fontId="11" fillId="0" borderId="0" xfId="11" applyFont="1" applyFill="1" applyAlignment="1" applyProtection="1">
      <alignment vertical="top" wrapText="1"/>
    </xf>
    <xf numFmtId="0" fontId="36" fillId="0" borderId="0" xfId="11" applyFont="1" applyAlignment="1" applyProtection="1">
      <alignment horizontal="left" wrapText="1" indent="1"/>
    </xf>
    <xf numFmtId="0" fontId="12" fillId="0" borderId="17" xfId="11" applyBorder="1" applyAlignment="1" applyProtection="1">
      <alignment wrapText="1"/>
    </xf>
    <xf numFmtId="49" fontId="11" fillId="0" borderId="17" xfId="13" applyNumberFormat="1" applyFont="1" applyFill="1" applyBorder="1" applyAlignment="1" applyProtection="1">
      <alignment horizontal="center" wrapText="1"/>
    </xf>
    <xf numFmtId="0" fontId="45" fillId="0" borderId="0" xfId="11" applyFont="1" applyAlignment="1" applyProtection="1">
      <alignment horizontal="center" wrapText="1"/>
    </xf>
    <xf numFmtId="0" fontId="12" fillId="0" borderId="17" xfId="11" applyFill="1" applyBorder="1" applyAlignment="1" applyProtection="1">
      <alignment wrapText="1"/>
    </xf>
    <xf numFmtId="0" fontId="11" fillId="0" borderId="0" xfId="11" applyFont="1" applyAlignment="1" applyProtection="1">
      <alignment horizontal="left" wrapText="1" indent="2"/>
    </xf>
    <xf numFmtId="0" fontId="12" fillId="0" borderId="0" xfId="11" applyAlignment="1">
      <alignment horizontal="left" wrapText="1" indent="3"/>
    </xf>
    <xf numFmtId="0" fontId="12" fillId="0" borderId="0" xfId="11" applyAlignment="1">
      <alignment horizontal="left" wrapText="1" indent="1"/>
    </xf>
    <xf numFmtId="0" fontId="11" fillId="0" borderId="0" xfId="11" applyFont="1" applyAlignment="1" applyProtection="1">
      <alignment horizontal="left" wrapText="1"/>
    </xf>
    <xf numFmtId="0" fontId="36" fillId="0" borderId="0" xfId="11" applyFont="1" applyAlignment="1" applyProtection="1">
      <alignment horizontal="left" wrapText="1"/>
    </xf>
    <xf numFmtId="0" fontId="11" fillId="0" borderId="0" xfId="11" applyFont="1" applyAlignment="1" applyProtection="1">
      <alignment wrapText="1"/>
    </xf>
    <xf numFmtId="0" fontId="12" fillId="0" borderId="0" xfId="11" applyFill="1" applyAlignment="1" applyProtection="1">
      <alignment vertical="top" wrapText="1"/>
      <protection locked="0"/>
    </xf>
    <xf numFmtId="0" fontId="11" fillId="0" borderId="0" xfId="11" applyFont="1" applyAlignment="1" applyProtection="1">
      <alignment horizontal="left" wrapText="1" indent="1"/>
    </xf>
    <xf numFmtId="0" fontId="38" fillId="0" borderId="0" xfId="11" applyFont="1" applyAlignment="1" applyProtection="1">
      <alignment horizontal="left" wrapText="1"/>
    </xf>
    <xf numFmtId="0" fontId="11" fillId="0" borderId="0" xfId="11" applyFont="1" applyAlignment="1" applyProtection="1">
      <alignment horizontal="left" vertical="top" wrapText="1"/>
    </xf>
    <xf numFmtId="0" fontId="10" fillId="0" borderId="0" xfId="11" applyFont="1" applyAlignment="1" applyProtection="1">
      <alignment horizontal="left" wrapText="1"/>
    </xf>
    <xf numFmtId="0" fontId="12" fillId="0" borderId="0" xfId="11" applyAlignment="1" applyProtection="1">
      <alignment horizontal="left" wrapText="1" indent="3"/>
    </xf>
    <xf numFmtId="0" fontId="12" fillId="0" borderId="0" xfId="11" applyAlignment="1" applyProtection="1">
      <alignment horizontal="left" wrapText="1" indent="1"/>
    </xf>
    <xf numFmtId="0" fontId="14" fillId="0" borderId="0" xfId="11" applyFont="1" applyAlignment="1" applyProtection="1">
      <alignment horizontal="left" wrapText="1"/>
    </xf>
    <xf numFmtId="0" fontId="30" fillId="0" borderId="0" xfId="11" applyFont="1" applyAlignment="1" applyProtection="1">
      <alignment wrapText="1"/>
    </xf>
    <xf numFmtId="0" fontId="11" fillId="0" borderId="0" xfId="11" applyFont="1" applyAlignment="1">
      <alignment horizontal="left" wrapText="1" indent="4"/>
    </xf>
    <xf numFmtId="0" fontId="12" fillId="0" borderId="0" xfId="11" applyAlignment="1">
      <alignment horizontal="left" wrapText="1" indent="2"/>
    </xf>
    <xf numFmtId="0" fontId="10" fillId="0" borderId="0" xfId="11" applyFont="1" applyAlignment="1">
      <alignment horizontal="left" wrapText="1"/>
    </xf>
    <xf numFmtId="0" fontId="11" fillId="0" borderId="0" xfId="11" applyFont="1" applyAlignment="1">
      <alignment horizontal="left" vertical="top" wrapText="1"/>
    </xf>
    <xf numFmtId="0" fontId="36" fillId="0" borderId="0" xfId="11" applyFont="1" applyAlignment="1" applyProtection="1">
      <alignment wrapText="1"/>
    </xf>
    <xf numFmtId="0" fontId="11" fillId="0" borderId="0" xfId="11" applyFont="1" applyFill="1" applyAlignment="1" applyProtection="1">
      <alignment wrapText="1"/>
    </xf>
    <xf numFmtId="0" fontId="11" fillId="0" borderId="0" xfId="0" applyFont="1" applyAlignment="1" applyProtection="1">
      <alignment horizontal="left" wrapText="1" indent="2"/>
    </xf>
    <xf numFmtId="0" fontId="11" fillId="0" borderId="0" xfId="0" applyFont="1" applyAlignment="1" applyProtection="1">
      <alignment horizontal="left" wrapText="1" indent="1"/>
    </xf>
    <xf numFmtId="0" fontId="38" fillId="0" borderId="0" xfId="0" applyFont="1" applyAlignment="1" applyProtection="1"/>
    <xf numFmtId="0" fontId="10" fillId="0" borderId="0" xfId="0" applyFont="1" applyAlignment="1" applyProtection="1"/>
    <xf numFmtId="0" fontId="38" fillId="0" borderId="0" xfId="0" applyFont="1" applyAlignment="1" applyProtection="1">
      <alignment wrapText="1"/>
    </xf>
    <xf numFmtId="0" fontId="10" fillId="0" borderId="0" xfId="0" applyFont="1" applyAlignment="1" applyProtection="1">
      <alignment wrapText="1"/>
    </xf>
    <xf numFmtId="0" fontId="13" fillId="0" borderId="0" xfId="0" applyFont="1" applyAlignment="1" applyProtection="1">
      <alignment horizontal="center" wrapText="1"/>
    </xf>
    <xf numFmtId="0" fontId="14" fillId="0" borderId="0" xfId="0" applyFont="1" applyAlignment="1" applyProtection="1">
      <alignment wrapText="1"/>
    </xf>
    <xf numFmtId="0" fontId="0" fillId="0" borderId="17" xfId="0" applyBorder="1" applyAlignment="1" applyProtection="1">
      <alignment horizontal="center" wrapText="1"/>
    </xf>
    <xf numFmtId="0" fontId="11" fillId="0" borderId="0" xfId="0" applyFont="1" applyAlignment="1" applyProtection="1">
      <alignment vertical="top" wrapText="1"/>
      <protection locked="0"/>
    </xf>
    <xf numFmtId="0" fontId="0" fillId="0" borderId="0" xfId="0" applyAlignment="1" applyProtection="1">
      <alignment wrapText="1"/>
      <protection locked="0"/>
    </xf>
    <xf numFmtId="0" fontId="11" fillId="0" borderId="15" xfId="0" applyFont="1" applyFill="1" applyBorder="1" applyAlignment="1" applyProtection="1">
      <alignment vertical="top" wrapText="1"/>
      <protection locked="0"/>
    </xf>
    <xf numFmtId="0" fontId="36" fillId="0" borderId="0" xfId="0" applyFont="1" applyFill="1" applyAlignment="1" applyProtection="1">
      <alignment wrapText="1"/>
    </xf>
    <xf numFmtId="0" fontId="10" fillId="0" borderId="0" xfId="0" applyFont="1" applyAlignment="1" applyProtection="1">
      <alignment horizontal="left" wrapText="1" indent="1"/>
    </xf>
    <xf numFmtId="0" fontId="11" fillId="0" borderId="0" xfId="0" applyFont="1" applyAlignment="1" applyProtection="1">
      <alignment wrapText="1"/>
    </xf>
    <xf numFmtId="0" fontId="11" fillId="0" borderId="0" xfId="0" applyFont="1" applyAlignment="1" applyProtection="1">
      <alignment horizontal="left" vertical="top" wrapText="1"/>
      <protection locked="0"/>
    </xf>
    <xf numFmtId="0" fontId="10" fillId="0" borderId="0" xfId="0" applyFont="1" applyAlignment="1">
      <alignment horizontal="left" wrapText="1" indent="1"/>
    </xf>
    <xf numFmtId="0" fontId="10"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wrapText="1"/>
    </xf>
    <xf numFmtId="0" fontId="11" fillId="0" borderId="0" xfId="0" applyFont="1" applyFill="1" applyAlignment="1">
      <alignment horizontal="left" wrapText="1"/>
    </xf>
    <xf numFmtId="0" fontId="38" fillId="0" borderId="0" xfId="0" applyFont="1" applyAlignment="1">
      <alignment horizontal="left" wrapText="1"/>
    </xf>
    <xf numFmtId="0" fontId="10" fillId="0" borderId="0" xfId="0" applyFont="1" applyAlignment="1">
      <alignment wrapText="1"/>
    </xf>
    <xf numFmtId="0" fontId="11" fillId="0" borderId="17" xfId="0" applyFont="1" applyBorder="1" applyAlignment="1">
      <alignment horizontal="center" wrapText="1"/>
    </xf>
    <xf numFmtId="0" fontId="0" fillId="0" borderId="0" xfId="0" applyFill="1" applyAlignment="1" applyProtection="1">
      <alignment horizontal="center" wrapText="1"/>
    </xf>
    <xf numFmtId="0" fontId="11" fillId="0" borderId="0" xfId="0" applyFont="1" applyFill="1" applyAlignment="1" applyProtection="1">
      <alignment wrapText="1" indent="1"/>
    </xf>
    <xf numFmtId="0" fontId="11" fillId="0" borderId="0" xfId="0" applyFont="1" applyFill="1" applyAlignment="1" applyProtection="1">
      <alignment horizontal="left" wrapText="1" indent="1"/>
    </xf>
    <xf numFmtId="0" fontId="38" fillId="0" borderId="0" xfId="0" applyFont="1" applyFill="1" applyAlignment="1" applyProtection="1">
      <alignment wrapText="1"/>
    </xf>
    <xf numFmtId="0" fontId="36" fillId="0" borderId="0" xfId="0" applyFont="1" applyFill="1" applyAlignment="1" applyProtection="1">
      <alignment wrapText="1" indent="1"/>
    </xf>
    <xf numFmtId="0" fontId="11" fillId="0" borderId="0" xfId="0" applyFont="1" applyFill="1" applyAlignment="1" applyProtection="1">
      <alignment wrapText="1" indent="2"/>
    </xf>
    <xf numFmtId="0" fontId="14" fillId="0" borderId="0" xfId="0" applyFont="1" applyFill="1" applyAlignment="1" applyProtection="1">
      <alignment wrapText="1"/>
    </xf>
    <xf numFmtId="0" fontId="11" fillId="0" borderId="0" xfId="0" applyFont="1" applyFill="1" applyAlignment="1" applyProtection="1">
      <alignment vertical="top" wrapText="1"/>
    </xf>
    <xf numFmtId="0" fontId="36" fillId="0" borderId="0" xfId="0" applyFont="1" applyFill="1" applyAlignment="1" applyProtection="1">
      <alignment horizontal="left" wrapText="1" indent="2"/>
    </xf>
    <xf numFmtId="0" fontId="36" fillId="0" borderId="0" xfId="0" applyFont="1" applyFill="1" applyAlignment="1" applyProtection="1">
      <alignment horizontal="left" wrapText="1" indent="5"/>
    </xf>
    <xf numFmtId="0" fontId="36" fillId="0" borderId="0" xfId="0" applyFont="1" applyAlignment="1" applyProtection="1">
      <alignment horizontal="left" wrapText="1" indent="2"/>
    </xf>
    <xf numFmtId="0" fontId="11" fillId="0" borderId="0" xfId="0" applyFont="1" applyAlignment="1" applyProtection="1">
      <alignment vertical="top" wrapText="1"/>
    </xf>
    <xf numFmtId="0" fontId="36" fillId="0" borderId="0" xfId="0" applyFont="1" applyAlignment="1" applyProtection="1">
      <alignment horizontal="left" wrapText="1" indent="5"/>
    </xf>
    <xf numFmtId="0" fontId="10" fillId="0" borderId="0" xfId="0" applyFont="1" applyAlignment="1" applyProtection="1">
      <alignment horizontal="left" wrapText="1"/>
    </xf>
    <xf numFmtId="0" fontId="14" fillId="0" borderId="0" xfId="0" applyFont="1" applyAlignment="1" applyProtection="1">
      <alignment horizontal="left" wrapText="1"/>
    </xf>
    <xf numFmtId="0" fontId="36" fillId="0" borderId="0" xfId="0" applyFont="1" applyAlignment="1" applyProtection="1">
      <alignment horizontal="left" wrapText="1" indent="4"/>
    </xf>
    <xf numFmtId="0" fontId="15" fillId="0" borderId="0" xfId="11" applyFont="1" applyAlignment="1" applyProtection="1">
      <alignment wrapText="1"/>
    </xf>
    <xf numFmtId="0" fontId="11" fillId="0" borderId="0" xfId="11" applyFont="1" applyBorder="1" applyAlignment="1" applyProtection="1">
      <alignment horizontal="center" vertical="center" wrapText="1"/>
    </xf>
    <xf numFmtId="0" fontId="11" fillId="0" borderId="0" xfId="11" applyFont="1" applyFill="1" applyBorder="1" applyAlignment="1" applyProtection="1">
      <alignment horizontal="left" wrapText="1"/>
    </xf>
    <xf numFmtId="0" fontId="12" fillId="0" borderId="0" xfId="11" applyFill="1" applyBorder="1" applyAlignment="1" applyProtection="1">
      <alignment wrapText="1"/>
    </xf>
    <xf numFmtId="0" fontId="11" fillId="0" borderId="0" xfId="11" applyFont="1" applyFill="1" applyBorder="1" applyAlignment="1" applyProtection="1">
      <alignment horizontal="left" wrapText="1" indent="1"/>
    </xf>
    <xf numFmtId="0" fontId="38" fillId="0" borderId="0" xfId="11" applyFont="1" applyFill="1" applyAlignment="1" applyProtection="1">
      <alignment horizontal="left" wrapText="1"/>
    </xf>
    <xf numFmtId="0" fontId="11" fillId="0" borderId="7" xfId="11" applyFont="1" applyBorder="1" applyAlignment="1" applyProtection="1">
      <alignment horizontal="center" wrapText="1"/>
    </xf>
    <xf numFmtId="0" fontId="11" fillId="0" borderId="0" xfId="11" applyFont="1" applyFill="1" applyAlignment="1" applyProtection="1">
      <alignment horizontal="left" wrapText="1" indent="1"/>
    </xf>
    <xf numFmtId="0" fontId="10" fillId="0" borderId="0" xfId="11" applyFont="1" applyAlignment="1" applyProtection="1">
      <alignment horizontal="left"/>
    </xf>
    <xf numFmtId="0" fontId="11" fillId="0" borderId="0" xfId="11" applyFont="1" applyAlignment="1" applyProtection="1">
      <alignment vertical="top" wrapText="1"/>
    </xf>
    <xf numFmtId="0" fontId="11" fillId="0" borderId="0" xfId="11" applyFont="1" applyAlignment="1" applyProtection="1">
      <alignment horizontal="justify" vertical="top" wrapText="1"/>
      <protection locked="0"/>
    </xf>
    <xf numFmtId="0" fontId="11" fillId="0" borderId="0" xfId="11" applyFont="1" applyBorder="1" applyAlignment="1" applyProtection="1">
      <alignment horizontal="center" wrapText="1"/>
    </xf>
    <xf numFmtId="0" fontId="10" fillId="0" borderId="0" xfId="11" applyFont="1" applyAlignment="1" applyProtection="1">
      <alignment horizontal="left" wrapText="1" indent="1"/>
    </xf>
    <xf numFmtId="0" fontId="12" fillId="0" borderId="0" xfId="7" applyFont="1" applyFill="1" applyAlignment="1" applyProtection="1">
      <alignment horizontal="left" wrapText="1"/>
    </xf>
    <xf numFmtId="0" fontId="27" fillId="0" borderId="0" xfId="7" applyFont="1" applyFill="1" applyAlignment="1" applyProtection="1">
      <alignment horizontal="left"/>
    </xf>
    <xf numFmtId="0" fontId="12" fillId="0" borderId="0" xfId="7" applyFont="1" applyFill="1" applyAlignment="1" applyProtection="1">
      <alignment vertical="top" wrapText="1"/>
    </xf>
    <xf numFmtId="0" fontId="30" fillId="0" borderId="0" xfId="7" applyFont="1" applyFill="1" applyAlignment="1" applyProtection="1">
      <alignment horizontal="left" wrapText="1"/>
    </xf>
    <xf numFmtId="0" fontId="12" fillId="0" borderId="0" xfId="7" applyFont="1" applyFill="1" applyAlignment="1" applyProtection="1">
      <alignment horizontal="left" vertical="center" wrapText="1"/>
    </xf>
    <xf numFmtId="0" fontId="12" fillId="0" borderId="0" xfId="7" applyFont="1" applyFill="1" applyAlignment="1" applyProtection="1">
      <alignment horizontal="left" vertical="top" wrapText="1"/>
    </xf>
    <xf numFmtId="0" fontId="30" fillId="0" borderId="0" xfId="7" applyFont="1" applyFill="1" applyAlignment="1" applyProtection="1">
      <alignment horizontal="left"/>
    </xf>
    <xf numFmtId="0" fontId="12" fillId="0" borderId="0" xfId="7" applyFont="1" applyFill="1" applyAlignment="1" applyProtection="1">
      <alignment horizontal="left"/>
    </xf>
    <xf numFmtId="0" fontId="30" fillId="0" borderId="0" xfId="7" applyFont="1" applyFill="1" applyAlignment="1" applyProtection="1">
      <alignment horizontal="left" vertical="top" wrapText="1"/>
    </xf>
    <xf numFmtId="0" fontId="13" fillId="0" borderId="0" xfId="11" applyFont="1" applyFill="1" applyAlignment="1">
      <alignment horizontal="center" wrapText="1"/>
    </xf>
    <xf numFmtId="0" fontId="11" fillId="0" borderId="17" xfId="11" applyFont="1" applyFill="1" applyBorder="1" applyAlignment="1">
      <alignment horizontal="center" wrapText="1"/>
    </xf>
    <xf numFmtId="0" fontId="10" fillId="0" borderId="0" xfId="11" applyFont="1" applyFill="1" applyAlignment="1">
      <alignment wrapText="1"/>
    </xf>
    <xf numFmtId="0" fontId="36" fillId="0" borderId="0" xfId="11" applyFont="1" applyFill="1" applyAlignment="1">
      <alignment horizontal="left" wrapText="1" indent="4"/>
    </xf>
    <xf numFmtId="0" fontId="12" fillId="0" borderId="0" xfId="11" applyFill="1" applyAlignment="1">
      <alignment wrapText="1"/>
    </xf>
    <xf numFmtId="0" fontId="36" fillId="0" borderId="0" xfId="11" applyFont="1" applyFill="1" applyAlignment="1">
      <alignment wrapText="1" indent="5"/>
    </xf>
    <xf numFmtId="0" fontId="11" fillId="0" borderId="0" xfId="11" applyFont="1" applyFill="1" applyAlignment="1">
      <alignment wrapText="1"/>
    </xf>
    <xf numFmtId="0" fontId="11" fillId="0" borderId="0" xfId="11" applyFont="1" applyFill="1" applyAlignment="1">
      <alignment wrapText="1" indent="3"/>
    </xf>
    <xf numFmtId="0" fontId="36" fillId="0" borderId="0" xfId="11" applyFont="1" applyFill="1" applyAlignment="1">
      <alignment horizontal="left" wrapText="1" indent="5"/>
    </xf>
    <xf numFmtId="0" fontId="14" fillId="0" borderId="0" xfId="11" applyFont="1" applyFill="1" applyAlignment="1">
      <alignment wrapText="1"/>
    </xf>
    <xf numFmtId="0" fontId="11" fillId="0" borderId="0" xfId="11" applyFont="1" applyFill="1" applyAlignment="1">
      <alignment horizontal="left" wrapText="1"/>
    </xf>
    <xf numFmtId="0" fontId="11" fillId="0" borderId="0" xfId="81" applyFont="1" applyFill="1" applyAlignment="1" applyProtection="1">
      <alignment horizontal="left" vertical="top" wrapText="1"/>
      <protection locked="0"/>
    </xf>
    <xf numFmtId="0" fontId="11" fillId="0" borderId="0" xfId="11" applyFont="1" applyFill="1" applyAlignment="1">
      <alignment horizontal="left" wrapText="1" indent="2"/>
    </xf>
  </cellXfs>
  <cellStyles count="82">
    <cellStyle name="20% - Accent1" xfId="31" builtinId="30" customBuiltin="1"/>
    <cellStyle name="20% - Accent1 2" xfId="58" xr:uid="{00000000-0005-0000-0000-00003C000000}"/>
    <cellStyle name="20% - Accent2" xfId="35" builtinId="34" customBuiltin="1"/>
    <cellStyle name="20% - Accent2 2" xfId="61" xr:uid="{00000000-0005-0000-0000-00003D000000}"/>
    <cellStyle name="20% - Accent3" xfId="39" builtinId="38" customBuiltin="1"/>
    <cellStyle name="20% - Accent3 2" xfId="64" xr:uid="{00000000-0005-0000-0000-00003E000000}"/>
    <cellStyle name="20% - Accent4" xfId="43" builtinId="42" customBuiltin="1"/>
    <cellStyle name="20% - Accent4 2" xfId="67" xr:uid="{00000000-0005-0000-0000-00003F000000}"/>
    <cellStyle name="20% - Accent5" xfId="47" builtinId="46" customBuiltin="1"/>
    <cellStyle name="20% - Accent5 2" xfId="70" xr:uid="{00000000-0005-0000-0000-000040000000}"/>
    <cellStyle name="20% - Accent6" xfId="51" builtinId="50" customBuiltin="1"/>
    <cellStyle name="20% - Accent6 2" xfId="73" xr:uid="{00000000-0005-0000-0000-000041000000}"/>
    <cellStyle name="40% - Accent1" xfId="32" builtinId="31" customBuiltin="1"/>
    <cellStyle name="40% - Accent1 2" xfId="59" xr:uid="{00000000-0005-0000-0000-000042000000}"/>
    <cellStyle name="40% - Accent2" xfId="36" builtinId="35" customBuiltin="1"/>
    <cellStyle name="40% - Accent2 2" xfId="62" xr:uid="{00000000-0005-0000-0000-000043000000}"/>
    <cellStyle name="40% - Accent3" xfId="40" builtinId="39" customBuiltin="1"/>
    <cellStyle name="40% - Accent3 2" xfId="65" xr:uid="{00000000-0005-0000-0000-000044000000}"/>
    <cellStyle name="40% - Accent4" xfId="44" builtinId="43" customBuiltin="1"/>
    <cellStyle name="40% - Accent4 2" xfId="68" xr:uid="{00000000-0005-0000-0000-000045000000}"/>
    <cellStyle name="40% - Accent5" xfId="48" builtinId="47" customBuiltin="1"/>
    <cellStyle name="40% - Accent5 2" xfId="71" xr:uid="{00000000-0005-0000-0000-000046000000}"/>
    <cellStyle name="40% - Accent6" xfId="52" builtinId="51" customBuiltin="1"/>
    <cellStyle name="40% - Accent6 2" xfId="74" xr:uid="{00000000-0005-0000-0000-000047000000}"/>
    <cellStyle name="60% - Accent1" xfId="33" builtinId="32" customBuiltin="1"/>
    <cellStyle name="60% - Accent1 2" xfId="60" xr:uid="{00000000-0005-0000-0000-000048000000}"/>
    <cellStyle name="60% - Accent2" xfId="37" builtinId="36" customBuiltin="1"/>
    <cellStyle name="60% - Accent2 2" xfId="63" xr:uid="{00000000-0005-0000-0000-000049000000}"/>
    <cellStyle name="60% - Accent3" xfId="41" builtinId="40" customBuiltin="1"/>
    <cellStyle name="60% - Accent3 2" xfId="66" xr:uid="{00000000-0005-0000-0000-00004A000000}"/>
    <cellStyle name="60% - Accent4" xfId="45" builtinId="44" customBuiltin="1"/>
    <cellStyle name="60% - Accent4 2" xfId="69" xr:uid="{00000000-0005-0000-0000-00004B000000}"/>
    <cellStyle name="60% - Accent5" xfId="49" builtinId="48" customBuiltin="1"/>
    <cellStyle name="60% - Accent5 2" xfId="72" xr:uid="{00000000-0005-0000-0000-00004C000000}"/>
    <cellStyle name="60% - Accent6" xfId="53" builtinId="52" customBuiltin="1"/>
    <cellStyle name="60% - Accent6 2" xfId="75" xr:uid="{00000000-0005-0000-0000-00004D000000}"/>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heck Cell" xfId="26" builtinId="23" customBuiltin="1"/>
    <cellStyle name="Comma" xfId="1" builtinId="3"/>
    <cellStyle name="Comma 2 2" xfId="5" xr:uid="{00000000-0005-0000-0000-000001000000}"/>
    <cellStyle name="Comma 5" xfId="10" xr:uid="{00000000-0005-0000-0000-000002000000}"/>
    <cellStyle name="Currency" xfId="2" builtinId="4"/>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Hyperlink" xfId="4" builtinId="8"/>
    <cellStyle name="Input" xfId="22" builtinId="20" customBuiltin="1"/>
    <cellStyle name="Linked Cell" xfId="25" builtinId="24" customBuiltin="1"/>
    <cellStyle name="Neutral" xfId="21" builtinId="28" customBuiltin="1"/>
    <cellStyle name="Normal" xfId="0" builtinId="0"/>
    <cellStyle name="Normal 10" xfId="81" xr:uid="{254F0619-F93B-4FBD-AE3C-4DA57A7FC437}"/>
    <cellStyle name="Normal 2" xfId="3" xr:uid="{00000000-0005-0000-0000-000006000000}"/>
    <cellStyle name="Normal 2 2" xfId="8" xr:uid="{00000000-0005-0000-0000-000007000000}"/>
    <cellStyle name="Normal 2 2 2" xfId="12" xr:uid="{00000000-0005-0000-0000-000008000000}"/>
    <cellStyle name="Normal 2 2 2 2" xfId="76" xr:uid="{BB8AEDBB-8778-46C2-80C2-36A63D9A9154}"/>
    <cellStyle name="Normal 2 2 2 2 2" xfId="78" xr:uid="{C8C278DE-FA5B-4436-A8CC-17D6BD7D2010}"/>
    <cellStyle name="Normal 2 2 2 3" xfId="77" xr:uid="{089B6888-F742-48F9-BA1A-5AE88D32F152}"/>
    <cellStyle name="Normal 3" xfId="11" xr:uid="{00000000-0005-0000-0000-000009000000}"/>
    <cellStyle name="Normal 4" xfId="54" xr:uid="{00000000-0005-0000-0000-00003B000000}"/>
    <cellStyle name="Normal 5" xfId="56" xr:uid="{00000000-0005-0000-0000-00004E000000}"/>
    <cellStyle name="Normal 79" xfId="79" xr:uid="{7E5FBA5D-0CF7-4326-8289-6EEC37545096}"/>
    <cellStyle name="Normal_Definitions of Non-GAAP" xfId="7" xr:uid="{00000000-0005-0000-0000-00000A000000}"/>
    <cellStyle name="Normal_PR Q1 2009" xfId="13" xr:uid="{00000000-0005-0000-0000-00000B000000}"/>
    <cellStyle name="Note 2" xfId="55" xr:uid="{00000000-0005-0000-0000-00003C000000}"/>
    <cellStyle name="Note 3" xfId="57" xr:uid="{00000000-0005-0000-0000-00004F000000}"/>
    <cellStyle name="Output" xfId="23" builtinId="21" customBuiltin="1"/>
    <cellStyle name="Percent 2" xfId="6" xr:uid="{00000000-0005-0000-0000-00000C000000}"/>
    <cellStyle name="Percent 2 2" xfId="9" xr:uid="{00000000-0005-0000-0000-00000D000000}"/>
    <cellStyle name="Percent 3" xfId="80" xr:uid="{0ACB5665-0478-493D-9A31-45EF208A3B65}"/>
    <cellStyle name="Title" xfId="14" builtinId="15" customBuiltin="1"/>
    <cellStyle name="Total" xfId="29" builtinId="25" customBuiltin="1"/>
    <cellStyle name="Warning Text" xfId="27" builtinId="11" customBuiltin="1"/>
  </cellStyles>
  <dxfs count="2">
    <dxf>
      <fill>
        <patternFill patternType="solid">
          <bgColor rgb="FFCCEEFF"/>
        </patternFill>
      </fill>
    </dxf>
    <dxf>
      <fill>
        <patternFill patternType="solid">
          <bgColor rgb="FFFFFFFF"/>
        </patternFill>
      </fill>
    </dxf>
  </dxfs>
  <tableStyles count="1" defaultTableStyle="TableStyleMedium2" defaultPivotStyle="PivotStyleLight16">
    <tableStyle name="tableStyle1" pivot="0" count="2" xr9:uid="{00000000-0011-0000-FFFF-FFFF00000000}">
      <tableStyleElement type="firstRowStripe" dxfId="1"/>
      <tableStyleElement type="secondRowStripe" dxfId="0"/>
    </tableStyle>
  </tableStyles>
  <colors>
    <mruColors>
      <color rgb="FF007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274320</xdr:colOff>
      <xdr:row>8</xdr:row>
      <xdr:rowOff>112357</xdr:rowOff>
    </xdr:from>
    <xdr:ext cx="2632793" cy="2006622"/>
    <xdr:pic>
      <xdr:nvPicPr>
        <xdr:cNvPr id="2" name="Picture 1" descr="all_grad_ver_rgb_pos">
          <a:extLst>
            <a:ext uri="{FF2B5EF4-FFF2-40B4-BE49-F238E27FC236}">
              <a16:creationId xmlns:a16="http://schemas.microsoft.com/office/drawing/2014/main" id="{2D8D8E00-9D6B-40AD-8D41-D3DCB9B84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1920" y="1636357"/>
          <a:ext cx="2632793" cy="2006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 val="DW Dump"/>
      <sheetName val="coding"/>
      <sheetName val="RED PEAK SUMMARY"/>
      <sheetName val="Guggenheim"/>
      <sheetName val="LIH Benefit NPV"/>
      <sheetName val="LIH"/>
      <sheetName val="NS BV now"/>
      <sheetName val="FX"/>
      <sheetName val="WD &amp; Hist Cost NAV"/>
      <sheetName val="OSI Valuation Q4 16"/>
      <sheetName val="Pivot"/>
      <sheetName val="worksheet"/>
      <sheetName val="AMLIAI"/>
      <sheetName val="GLENARM"/>
      <sheetName val="SEASONS"/>
      <sheetName val="final"/>
      <sheetName val="GAAP YTD"/>
      <sheetName val="STAT YTD"/>
      <sheetName val="STAT Reconciliation"/>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cell r="B85"/>
        </row>
        <row r="86">
          <cell r="A86"/>
          <cell r="B86"/>
        </row>
        <row r="87">
          <cell r="A87"/>
          <cell r="B87"/>
        </row>
        <row r="88">
          <cell r="A88"/>
          <cell r="B88"/>
        </row>
        <row r="89">
          <cell r="A89"/>
          <cell r="B89"/>
        </row>
        <row r="90">
          <cell r="A90"/>
          <cell r="B90"/>
        </row>
        <row r="91">
          <cell r="A91"/>
          <cell r="B91"/>
        </row>
        <row r="92">
          <cell r="A92"/>
          <cell r="B92"/>
        </row>
        <row r="93">
          <cell r="A93"/>
          <cell r="B93"/>
        </row>
        <row r="94">
          <cell r="A94"/>
          <cell r="B94"/>
        </row>
        <row r="95">
          <cell r="A95"/>
          <cell r="B95"/>
        </row>
        <row r="96">
          <cell r="A96"/>
          <cell r="B96"/>
        </row>
        <row r="97">
          <cell r="A97"/>
          <cell r="B97"/>
        </row>
        <row r="98">
          <cell r="A98"/>
          <cell r="B98"/>
        </row>
        <row r="99">
          <cell r="A99"/>
          <cell r="B99"/>
        </row>
        <row r="100">
          <cell r="A100"/>
          <cell r="B100"/>
        </row>
        <row r="101">
          <cell r="A101"/>
          <cell r="B101"/>
        </row>
        <row r="102">
          <cell r="A102"/>
          <cell r="B102"/>
        </row>
        <row r="103">
          <cell r="A103"/>
          <cell r="B103"/>
        </row>
        <row r="104">
          <cell r="A104"/>
          <cell r="B104"/>
        </row>
        <row r="105">
          <cell r="A105"/>
          <cell r="B105"/>
        </row>
        <row r="106">
          <cell r="A106"/>
          <cell r="B106"/>
        </row>
        <row r="107">
          <cell r="A107"/>
          <cell r="B107"/>
        </row>
        <row r="108">
          <cell r="A108"/>
          <cell r="B108"/>
        </row>
        <row r="109">
          <cell r="A109"/>
          <cell r="B109"/>
        </row>
        <row r="110">
          <cell r="A110"/>
          <cell r="B110"/>
        </row>
        <row r="111">
          <cell r="A111"/>
          <cell r="B111"/>
        </row>
        <row r="112">
          <cell r="A112"/>
          <cell r="B112"/>
        </row>
        <row r="113">
          <cell r="A113"/>
          <cell r="B113"/>
        </row>
        <row r="114">
          <cell r="A114"/>
          <cell r="B114"/>
        </row>
        <row r="115">
          <cell r="A115"/>
          <cell r="B115"/>
        </row>
        <row r="116">
          <cell r="A116"/>
          <cell r="B116"/>
        </row>
        <row r="117">
          <cell r="A117"/>
          <cell r="B117"/>
        </row>
        <row r="118">
          <cell r="A118"/>
          <cell r="B118"/>
        </row>
        <row r="119">
          <cell r="A119"/>
          <cell r="B119"/>
        </row>
        <row r="120">
          <cell r="A120"/>
          <cell r="B120"/>
        </row>
        <row r="121">
          <cell r="A121"/>
          <cell r="B121"/>
        </row>
        <row r="122">
          <cell r="A122"/>
          <cell r="B122"/>
        </row>
        <row r="123">
          <cell r="A123"/>
          <cell r="B123"/>
        </row>
        <row r="124">
          <cell r="A124"/>
          <cell r="B124"/>
        </row>
        <row r="125">
          <cell r="A125"/>
          <cell r="B125"/>
        </row>
        <row r="126">
          <cell r="A126"/>
          <cell r="B126"/>
        </row>
        <row r="127">
          <cell r="A127"/>
          <cell r="B127"/>
        </row>
        <row r="128">
          <cell r="A128"/>
          <cell r="B128"/>
        </row>
        <row r="129">
          <cell r="A129"/>
          <cell r="B129"/>
        </row>
        <row r="130">
          <cell r="A130"/>
          <cell r="B130"/>
        </row>
        <row r="131">
          <cell r="A131"/>
          <cell r="B131"/>
        </row>
        <row r="132">
          <cell r="A132"/>
          <cell r="B132"/>
        </row>
        <row r="133">
          <cell r="A133"/>
          <cell r="B133"/>
        </row>
        <row r="134">
          <cell r="A134"/>
          <cell r="B134"/>
        </row>
        <row r="135">
          <cell r="A135"/>
          <cell r="B135"/>
        </row>
        <row r="136">
          <cell r="A136"/>
          <cell r="B136"/>
        </row>
        <row r="137">
          <cell r="A137"/>
          <cell r="B137"/>
        </row>
        <row r="138">
          <cell r="A138"/>
          <cell r="B138"/>
        </row>
        <row r="139">
          <cell r="A139"/>
          <cell r="B139"/>
        </row>
        <row r="140">
          <cell r="A140"/>
          <cell r="B140"/>
        </row>
        <row r="141">
          <cell r="A141"/>
          <cell r="B141"/>
        </row>
        <row r="142">
          <cell r="A142"/>
          <cell r="B142"/>
        </row>
        <row r="143">
          <cell r="A143"/>
          <cell r="B143"/>
        </row>
        <row r="144">
          <cell r="A144"/>
          <cell r="B144"/>
        </row>
        <row r="145">
          <cell r="A145"/>
          <cell r="B145"/>
        </row>
        <row r="146">
          <cell r="A146"/>
          <cell r="B146"/>
        </row>
        <row r="147">
          <cell r="A147"/>
          <cell r="B147"/>
        </row>
        <row r="148">
          <cell r="A148"/>
          <cell r="B148"/>
        </row>
        <row r="149">
          <cell r="A149"/>
          <cell r="B149"/>
        </row>
        <row r="150">
          <cell r="A150"/>
          <cell r="B150"/>
        </row>
        <row r="151">
          <cell r="A151"/>
          <cell r="B151"/>
        </row>
        <row r="152">
          <cell r="A152"/>
          <cell r="B152"/>
        </row>
        <row r="153">
          <cell r="A153"/>
          <cell r="B153"/>
        </row>
        <row r="154">
          <cell r="A154"/>
          <cell r="B154"/>
        </row>
        <row r="155">
          <cell r="A155"/>
          <cell r="B155"/>
        </row>
        <row r="156">
          <cell r="A156"/>
          <cell r="B156"/>
        </row>
        <row r="157">
          <cell r="A157"/>
          <cell r="B157"/>
        </row>
        <row r="158">
          <cell r="A158"/>
          <cell r="B158"/>
        </row>
        <row r="159">
          <cell r="A159"/>
          <cell r="B159"/>
        </row>
        <row r="160">
          <cell r="A160"/>
          <cell r="B160"/>
        </row>
        <row r="161">
          <cell r="A161"/>
          <cell r="B161"/>
        </row>
        <row r="162">
          <cell r="A162"/>
          <cell r="B162"/>
        </row>
        <row r="163">
          <cell r="A163"/>
          <cell r="B163"/>
        </row>
        <row r="164">
          <cell r="A164"/>
          <cell r="B164"/>
        </row>
        <row r="165">
          <cell r="A165"/>
          <cell r="B165"/>
        </row>
        <row r="166">
          <cell r="A166"/>
          <cell r="B166"/>
        </row>
        <row r="167">
          <cell r="A167"/>
          <cell r="B167"/>
        </row>
        <row r="168">
          <cell r="A168"/>
          <cell r="B168"/>
        </row>
        <row r="169">
          <cell r="A169"/>
          <cell r="B169"/>
        </row>
        <row r="170">
          <cell r="A170"/>
          <cell r="B170"/>
        </row>
        <row r="171">
          <cell r="A171"/>
          <cell r="B171"/>
        </row>
        <row r="172">
          <cell r="A172"/>
          <cell r="B172"/>
        </row>
        <row r="173">
          <cell r="A173"/>
          <cell r="B173"/>
        </row>
        <row r="174">
          <cell r="A174"/>
          <cell r="B174"/>
        </row>
        <row r="175">
          <cell r="A175"/>
          <cell r="B175"/>
        </row>
        <row r="176">
          <cell r="A176"/>
          <cell r="B176"/>
        </row>
        <row r="177">
          <cell r="A177"/>
          <cell r="B177"/>
        </row>
        <row r="178">
          <cell r="A178"/>
          <cell r="B178"/>
        </row>
        <row r="179">
          <cell r="A179"/>
          <cell r="B179"/>
        </row>
        <row r="180">
          <cell r="A180"/>
          <cell r="B180"/>
        </row>
        <row r="181">
          <cell r="A181"/>
          <cell r="B181"/>
        </row>
        <row r="182">
          <cell r="A182"/>
          <cell r="B182"/>
        </row>
        <row r="183">
          <cell r="A183"/>
          <cell r="B183"/>
        </row>
        <row r="184">
          <cell r="A184"/>
          <cell r="B184"/>
        </row>
        <row r="185">
          <cell r="A185"/>
          <cell r="B185"/>
        </row>
        <row r="186">
          <cell r="A186"/>
          <cell r="B186"/>
        </row>
        <row r="187">
          <cell r="A187"/>
          <cell r="B187"/>
        </row>
        <row r="188">
          <cell r="A188"/>
          <cell r="B188"/>
        </row>
        <row r="189">
          <cell r="A189"/>
          <cell r="B189"/>
        </row>
        <row r="190">
          <cell r="A190"/>
          <cell r="B190"/>
        </row>
        <row r="191">
          <cell r="A191"/>
          <cell r="B191"/>
        </row>
        <row r="192">
          <cell r="A192"/>
          <cell r="B192"/>
        </row>
        <row r="193">
          <cell r="A193"/>
          <cell r="B193"/>
        </row>
        <row r="194">
          <cell r="A194"/>
          <cell r="B194"/>
        </row>
        <row r="195">
          <cell r="A195"/>
          <cell r="B195"/>
        </row>
        <row r="196">
          <cell r="A196"/>
          <cell r="B196"/>
        </row>
        <row r="197">
          <cell r="A197"/>
          <cell r="B197"/>
        </row>
        <row r="198">
          <cell r="A198"/>
          <cell r="B198"/>
        </row>
        <row r="199">
          <cell r="A199"/>
          <cell r="B199"/>
        </row>
        <row r="200">
          <cell r="A200"/>
          <cell r="B200"/>
        </row>
        <row r="201">
          <cell r="A201"/>
          <cell r="B201"/>
        </row>
        <row r="202">
          <cell r="A202"/>
          <cell r="B202"/>
        </row>
        <row r="203">
          <cell r="A203"/>
          <cell r="B203"/>
        </row>
        <row r="204">
          <cell r="A204"/>
          <cell r="B204"/>
        </row>
        <row r="205">
          <cell r="A205"/>
          <cell r="B205"/>
        </row>
        <row r="206">
          <cell r="A206"/>
          <cell r="B206"/>
        </row>
        <row r="207">
          <cell r="A207"/>
          <cell r="B207"/>
        </row>
        <row r="208">
          <cell r="A208"/>
          <cell r="B208"/>
        </row>
        <row r="209">
          <cell r="A209"/>
          <cell r="B209"/>
        </row>
        <row r="210">
          <cell r="A210"/>
          <cell r="B210"/>
        </row>
        <row r="211">
          <cell r="A211"/>
          <cell r="B211"/>
        </row>
        <row r="212">
          <cell r="A212"/>
          <cell r="B212"/>
        </row>
        <row r="213">
          <cell r="A213"/>
          <cell r="B213"/>
        </row>
        <row r="214">
          <cell r="A214"/>
          <cell r="B214"/>
        </row>
        <row r="215">
          <cell r="A215"/>
          <cell r="B215"/>
        </row>
        <row r="216">
          <cell r="A216"/>
          <cell r="B216"/>
        </row>
        <row r="217">
          <cell r="A217"/>
          <cell r="B217"/>
        </row>
        <row r="218">
          <cell r="A218"/>
          <cell r="B218"/>
        </row>
        <row r="219">
          <cell r="A219"/>
          <cell r="B219"/>
        </row>
        <row r="220">
          <cell r="A220"/>
          <cell r="B220"/>
        </row>
        <row r="221">
          <cell r="A221"/>
          <cell r="B221"/>
        </row>
        <row r="222">
          <cell r="A222"/>
          <cell r="B222"/>
        </row>
        <row r="223">
          <cell r="A223"/>
          <cell r="B223"/>
        </row>
        <row r="224">
          <cell r="A224"/>
          <cell r="B224"/>
        </row>
        <row r="225">
          <cell r="A225"/>
          <cell r="B225"/>
        </row>
        <row r="226">
          <cell r="A226"/>
          <cell r="B226"/>
        </row>
        <row r="227">
          <cell r="A227"/>
          <cell r="B227"/>
        </row>
        <row r="228">
          <cell r="A228"/>
          <cell r="B228"/>
        </row>
        <row r="229">
          <cell r="A229"/>
          <cell r="B229"/>
        </row>
        <row r="230">
          <cell r="A230"/>
          <cell r="B230"/>
        </row>
        <row r="231">
          <cell r="A231"/>
          <cell r="B231"/>
        </row>
        <row r="232">
          <cell r="A232"/>
          <cell r="B232"/>
        </row>
        <row r="233">
          <cell r="A233"/>
          <cell r="B233"/>
        </row>
        <row r="234">
          <cell r="A234"/>
          <cell r="B234"/>
        </row>
        <row r="235">
          <cell r="A235"/>
          <cell r="B235"/>
        </row>
        <row r="236">
          <cell r="A236"/>
          <cell r="B236"/>
        </row>
        <row r="237">
          <cell r="A237"/>
          <cell r="B237"/>
        </row>
        <row r="238">
          <cell r="A238"/>
          <cell r="B238"/>
        </row>
        <row r="239">
          <cell r="A239"/>
          <cell r="B239"/>
        </row>
        <row r="240">
          <cell r="A240"/>
          <cell r="B240"/>
        </row>
        <row r="241">
          <cell r="A241"/>
          <cell r="B241"/>
        </row>
        <row r="242">
          <cell r="A242"/>
          <cell r="B242"/>
        </row>
        <row r="243">
          <cell r="A243"/>
          <cell r="B243"/>
        </row>
        <row r="244">
          <cell r="A244"/>
          <cell r="B244"/>
        </row>
        <row r="245">
          <cell r="A245"/>
          <cell r="B245"/>
        </row>
        <row r="246">
          <cell r="A246"/>
          <cell r="B246"/>
        </row>
        <row r="247">
          <cell r="A247"/>
          <cell r="B247"/>
        </row>
        <row r="248">
          <cell r="A248"/>
          <cell r="B248"/>
        </row>
        <row r="249">
          <cell r="A249"/>
          <cell r="B249"/>
        </row>
        <row r="250">
          <cell r="A250"/>
          <cell r="B250"/>
        </row>
        <row r="251">
          <cell r="A251"/>
          <cell r="B251"/>
        </row>
        <row r="252">
          <cell r="A252"/>
          <cell r="B252"/>
        </row>
        <row r="253">
          <cell r="A253"/>
          <cell r="B253"/>
        </row>
        <row r="254">
          <cell r="A254"/>
          <cell r="B254"/>
        </row>
        <row r="255">
          <cell r="A255"/>
          <cell r="B255"/>
        </row>
        <row r="256">
          <cell r="A256"/>
          <cell r="B256"/>
        </row>
        <row r="257">
          <cell r="A257"/>
          <cell r="B257"/>
        </row>
        <row r="258">
          <cell r="A258"/>
          <cell r="B258"/>
        </row>
        <row r="259">
          <cell r="A259"/>
          <cell r="B259"/>
        </row>
        <row r="260">
          <cell r="A260"/>
          <cell r="B260"/>
        </row>
        <row r="261">
          <cell r="A261"/>
          <cell r="B261"/>
        </row>
        <row r="262">
          <cell r="A262"/>
          <cell r="B262"/>
        </row>
        <row r="263">
          <cell r="A263"/>
          <cell r="B263"/>
        </row>
        <row r="264">
          <cell r="A264"/>
          <cell r="B264"/>
        </row>
        <row r="265">
          <cell r="A265"/>
          <cell r="B265"/>
        </row>
        <row r="266">
          <cell r="A266"/>
          <cell r="B266"/>
        </row>
        <row r="267">
          <cell r="A267"/>
          <cell r="B267"/>
        </row>
        <row r="268">
          <cell r="A268"/>
          <cell r="B268"/>
        </row>
        <row r="269">
          <cell r="A269"/>
          <cell r="B269"/>
        </row>
        <row r="270">
          <cell r="A270"/>
          <cell r="B270"/>
        </row>
        <row r="271">
          <cell r="A271"/>
          <cell r="B271"/>
        </row>
        <row r="272">
          <cell r="A272"/>
          <cell r="B272"/>
        </row>
        <row r="273">
          <cell r="A273"/>
          <cell r="B273"/>
        </row>
        <row r="274">
          <cell r="A274"/>
          <cell r="B274"/>
        </row>
        <row r="275">
          <cell r="A275"/>
          <cell r="B275"/>
        </row>
        <row r="276">
          <cell r="A276"/>
          <cell r="B276"/>
        </row>
        <row r="277">
          <cell r="A277"/>
          <cell r="B277"/>
        </row>
        <row r="278">
          <cell r="A278"/>
          <cell r="B278"/>
        </row>
        <row r="279">
          <cell r="A279"/>
          <cell r="B279"/>
        </row>
        <row r="280">
          <cell r="A280"/>
          <cell r="B280"/>
        </row>
        <row r="281">
          <cell r="A281"/>
          <cell r="B281"/>
        </row>
        <row r="282">
          <cell r="A282"/>
          <cell r="B282"/>
        </row>
        <row r="283">
          <cell r="A283"/>
          <cell r="B283"/>
        </row>
        <row r="284">
          <cell r="A284"/>
          <cell r="B284"/>
        </row>
        <row r="285">
          <cell r="A285"/>
          <cell r="B285"/>
        </row>
        <row r="286">
          <cell r="A286"/>
          <cell r="B286"/>
        </row>
        <row r="287">
          <cell r="A287"/>
          <cell r="B287"/>
        </row>
        <row r="288">
          <cell r="A288"/>
          <cell r="B288"/>
        </row>
        <row r="289">
          <cell r="A289"/>
          <cell r="B289"/>
        </row>
        <row r="290">
          <cell r="A290"/>
          <cell r="B290"/>
        </row>
        <row r="291">
          <cell r="A291"/>
          <cell r="B291"/>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cell r="B292"/>
        </row>
        <row r="293">
          <cell r="A293"/>
          <cell r="B293"/>
        </row>
        <row r="294">
          <cell r="A294"/>
          <cell r="B294"/>
        </row>
        <row r="295">
          <cell r="A295"/>
          <cell r="B295"/>
        </row>
        <row r="296">
          <cell r="A296"/>
          <cell r="B296"/>
        </row>
        <row r="297">
          <cell r="A297"/>
          <cell r="B297"/>
        </row>
        <row r="298">
          <cell r="A298"/>
          <cell r="B298"/>
        </row>
        <row r="299">
          <cell r="A299"/>
          <cell r="B299"/>
        </row>
        <row r="300">
          <cell r="A300"/>
          <cell r="B300"/>
        </row>
        <row r="301">
          <cell r="A301"/>
          <cell r="B301"/>
        </row>
        <row r="302">
          <cell r="A302"/>
          <cell r="B302"/>
        </row>
        <row r="303">
          <cell r="A303"/>
          <cell r="B303"/>
        </row>
        <row r="304">
          <cell r="A304"/>
          <cell r="B304"/>
        </row>
        <row r="305">
          <cell r="A305"/>
          <cell r="B305"/>
        </row>
        <row r="306">
          <cell r="A306"/>
          <cell r="B306"/>
        </row>
        <row r="307">
          <cell r="A307"/>
          <cell r="B307"/>
        </row>
        <row r="308">
          <cell r="A308"/>
          <cell r="B308"/>
        </row>
        <row r="309">
          <cell r="A309"/>
          <cell r="B309"/>
        </row>
        <row r="310">
          <cell r="A310"/>
          <cell r="B310"/>
        </row>
        <row r="311">
          <cell r="A311"/>
          <cell r="B311"/>
        </row>
        <row r="312">
          <cell r="A312"/>
          <cell r="B312"/>
        </row>
        <row r="313">
          <cell r="A313"/>
          <cell r="B313"/>
        </row>
        <row r="314">
          <cell r="A314"/>
          <cell r="B314"/>
        </row>
        <row r="315">
          <cell r="A315"/>
          <cell r="B315"/>
        </row>
        <row r="316">
          <cell r="A316"/>
          <cell r="B316"/>
        </row>
        <row r="317">
          <cell r="A317"/>
          <cell r="B317"/>
        </row>
        <row r="318">
          <cell r="A318"/>
          <cell r="B318"/>
        </row>
        <row r="319">
          <cell r="A319"/>
          <cell r="B319"/>
        </row>
        <row r="320">
          <cell r="A320"/>
          <cell r="B320"/>
        </row>
        <row r="321">
          <cell r="A321"/>
          <cell r="B321"/>
        </row>
        <row r="322">
          <cell r="A322"/>
          <cell r="B322"/>
        </row>
        <row r="323">
          <cell r="A323"/>
          <cell r="B323"/>
        </row>
        <row r="324">
          <cell r="A324"/>
          <cell r="B324"/>
        </row>
        <row r="325">
          <cell r="A325"/>
          <cell r="B325"/>
        </row>
        <row r="326">
          <cell r="A326"/>
          <cell r="B326"/>
        </row>
        <row r="327">
          <cell r="A327"/>
          <cell r="B327"/>
        </row>
        <row r="328">
          <cell r="A328"/>
          <cell r="B328"/>
        </row>
        <row r="329">
          <cell r="A329"/>
          <cell r="B329"/>
        </row>
        <row r="330">
          <cell r="A330"/>
          <cell r="B330"/>
        </row>
        <row r="331">
          <cell r="A331"/>
          <cell r="B331"/>
        </row>
        <row r="332">
          <cell r="A332"/>
          <cell r="B332"/>
        </row>
        <row r="333">
          <cell r="A333"/>
          <cell r="B333"/>
        </row>
        <row r="334">
          <cell r="A334"/>
          <cell r="B334"/>
        </row>
        <row r="335">
          <cell r="A335"/>
          <cell r="B335"/>
        </row>
        <row r="336">
          <cell r="A336"/>
          <cell r="B336"/>
        </row>
        <row r="337">
          <cell r="A337"/>
          <cell r="B337"/>
        </row>
        <row r="338">
          <cell r="A338"/>
          <cell r="B338"/>
        </row>
        <row r="339">
          <cell r="A339"/>
          <cell r="B339"/>
        </row>
        <row r="340">
          <cell r="A340"/>
          <cell r="B340"/>
        </row>
        <row r="341">
          <cell r="A341"/>
          <cell r="B341"/>
        </row>
        <row r="342">
          <cell r="A342"/>
          <cell r="B342"/>
        </row>
        <row r="343">
          <cell r="A343"/>
          <cell r="B343"/>
        </row>
        <row r="344">
          <cell r="A344"/>
          <cell r="B344"/>
        </row>
        <row r="345">
          <cell r="A345"/>
          <cell r="B345"/>
        </row>
        <row r="346">
          <cell r="A346"/>
          <cell r="B346"/>
        </row>
        <row r="347">
          <cell r="A347"/>
          <cell r="B347"/>
        </row>
        <row r="348">
          <cell r="A348"/>
          <cell r="B348"/>
        </row>
        <row r="349">
          <cell r="A349"/>
          <cell r="B349"/>
        </row>
        <row r="350">
          <cell r="A350"/>
          <cell r="B350"/>
        </row>
        <row r="351">
          <cell r="A351"/>
          <cell r="B351"/>
        </row>
        <row r="352">
          <cell r="A352"/>
          <cell r="B352"/>
        </row>
        <row r="353">
          <cell r="A353"/>
          <cell r="B353"/>
        </row>
        <row r="354">
          <cell r="A354"/>
          <cell r="B354"/>
        </row>
        <row r="355">
          <cell r="A355"/>
          <cell r="B355"/>
        </row>
        <row r="356">
          <cell r="A356"/>
          <cell r="B356"/>
        </row>
        <row r="357">
          <cell r="A357"/>
          <cell r="B357"/>
        </row>
        <row r="358">
          <cell r="A358"/>
          <cell r="B358"/>
        </row>
        <row r="359">
          <cell r="A359"/>
          <cell r="B359"/>
        </row>
        <row r="360">
          <cell r="A360"/>
          <cell r="B360"/>
        </row>
        <row r="361">
          <cell r="A361"/>
          <cell r="B361"/>
        </row>
        <row r="362">
          <cell r="A362"/>
          <cell r="B362"/>
        </row>
        <row r="363">
          <cell r="A363"/>
          <cell r="B363"/>
        </row>
        <row r="364">
          <cell r="A364"/>
          <cell r="B364"/>
        </row>
        <row r="365">
          <cell r="A365"/>
          <cell r="B365"/>
        </row>
        <row r="366">
          <cell r="A366"/>
          <cell r="B366"/>
        </row>
        <row r="367">
          <cell r="A367"/>
          <cell r="B367"/>
        </row>
        <row r="368">
          <cell r="A368"/>
          <cell r="B368"/>
        </row>
        <row r="369">
          <cell r="A369"/>
          <cell r="B369"/>
        </row>
        <row r="370">
          <cell r="A370"/>
          <cell r="B370"/>
        </row>
        <row r="371">
          <cell r="A371"/>
          <cell r="B371"/>
        </row>
        <row r="372">
          <cell r="A372"/>
          <cell r="B372"/>
        </row>
        <row r="373">
          <cell r="A373"/>
          <cell r="B373"/>
        </row>
        <row r="374">
          <cell r="A374"/>
          <cell r="B374"/>
        </row>
        <row r="375">
          <cell r="A375"/>
          <cell r="B375"/>
        </row>
        <row r="376">
          <cell r="A376"/>
          <cell r="B376"/>
        </row>
        <row r="377">
          <cell r="A377"/>
          <cell r="B377"/>
        </row>
        <row r="378">
          <cell r="A378"/>
          <cell r="B378"/>
        </row>
        <row r="379">
          <cell r="A379"/>
          <cell r="B379"/>
        </row>
        <row r="380">
          <cell r="A380"/>
          <cell r="B380"/>
        </row>
        <row r="381">
          <cell r="A381"/>
          <cell r="B381"/>
        </row>
        <row r="382">
          <cell r="A382"/>
          <cell r="B382"/>
        </row>
        <row r="383">
          <cell r="A383"/>
          <cell r="B383"/>
        </row>
        <row r="384">
          <cell r="A384"/>
          <cell r="B384"/>
        </row>
        <row r="385">
          <cell r="A385"/>
          <cell r="B385"/>
        </row>
        <row r="386">
          <cell r="A386"/>
          <cell r="B386"/>
        </row>
        <row r="387">
          <cell r="A387"/>
          <cell r="B387"/>
        </row>
        <row r="388">
          <cell r="A388"/>
          <cell r="B388"/>
        </row>
        <row r="389">
          <cell r="A389"/>
          <cell r="B389"/>
        </row>
        <row r="390">
          <cell r="A390"/>
          <cell r="B390"/>
        </row>
        <row r="391">
          <cell r="A391"/>
          <cell r="B391"/>
        </row>
        <row r="392">
          <cell r="A392"/>
          <cell r="B392"/>
        </row>
        <row r="393">
          <cell r="A393"/>
          <cell r="B393"/>
        </row>
        <row r="394">
          <cell r="A394"/>
          <cell r="B394"/>
        </row>
        <row r="395">
          <cell r="A395"/>
          <cell r="B395"/>
        </row>
        <row r="396">
          <cell r="A396"/>
          <cell r="B396"/>
        </row>
        <row r="397">
          <cell r="A397"/>
          <cell r="B397"/>
        </row>
        <row r="398">
          <cell r="A398"/>
          <cell r="B398"/>
        </row>
        <row r="399">
          <cell r="A399"/>
          <cell r="B399"/>
        </row>
        <row r="400">
          <cell r="A400"/>
          <cell r="B400"/>
        </row>
        <row r="401">
          <cell r="A401"/>
          <cell r="B401"/>
        </row>
        <row r="402">
          <cell r="A402"/>
          <cell r="B402"/>
        </row>
        <row r="403">
          <cell r="A403"/>
          <cell r="B403"/>
        </row>
        <row r="404">
          <cell r="A404"/>
          <cell r="B404"/>
        </row>
        <row r="405">
          <cell r="A405"/>
          <cell r="B405"/>
        </row>
        <row r="406">
          <cell r="A406"/>
          <cell r="B406"/>
        </row>
        <row r="407">
          <cell r="A407"/>
          <cell r="B407"/>
        </row>
        <row r="408">
          <cell r="A408"/>
          <cell r="B408"/>
        </row>
        <row r="409">
          <cell r="A409"/>
          <cell r="B409"/>
        </row>
        <row r="410">
          <cell r="A410"/>
          <cell r="B410"/>
        </row>
        <row r="411">
          <cell r="A411"/>
          <cell r="B411"/>
        </row>
        <row r="412">
          <cell r="A412"/>
          <cell r="B412"/>
        </row>
        <row r="413">
          <cell r="A413"/>
          <cell r="B413"/>
        </row>
        <row r="414">
          <cell r="A414"/>
          <cell r="B414"/>
        </row>
        <row r="415">
          <cell r="A415"/>
          <cell r="B415"/>
        </row>
        <row r="416">
          <cell r="A416"/>
          <cell r="B416"/>
        </row>
        <row r="417">
          <cell r="A417"/>
          <cell r="B417"/>
        </row>
        <row r="418">
          <cell r="A418"/>
          <cell r="B418"/>
        </row>
        <row r="419">
          <cell r="A419"/>
          <cell r="B419"/>
        </row>
        <row r="420">
          <cell r="A420"/>
          <cell r="B420"/>
        </row>
        <row r="421">
          <cell r="A421"/>
          <cell r="B421"/>
        </row>
        <row r="422">
          <cell r="A422"/>
          <cell r="B422"/>
        </row>
        <row r="423">
          <cell r="A423"/>
          <cell r="B423"/>
        </row>
        <row r="424">
          <cell r="A424"/>
          <cell r="B424"/>
        </row>
        <row r="425">
          <cell r="A425"/>
          <cell r="B425"/>
        </row>
        <row r="426">
          <cell r="A426"/>
          <cell r="B426"/>
        </row>
        <row r="427">
          <cell r="A427"/>
          <cell r="B427"/>
        </row>
        <row r="428">
          <cell r="A428"/>
          <cell r="B428"/>
        </row>
        <row r="429">
          <cell r="A429"/>
          <cell r="B429"/>
        </row>
        <row r="430">
          <cell r="A430"/>
          <cell r="B430"/>
        </row>
        <row r="431">
          <cell r="A431"/>
          <cell r="B431"/>
        </row>
        <row r="432">
          <cell r="A432"/>
          <cell r="B432"/>
        </row>
        <row r="433">
          <cell r="A433"/>
          <cell r="B433"/>
        </row>
        <row r="434">
          <cell r="A434"/>
          <cell r="B434"/>
        </row>
        <row r="435">
          <cell r="A435"/>
          <cell r="B435"/>
        </row>
        <row r="436">
          <cell r="A436"/>
          <cell r="B436"/>
        </row>
        <row r="437">
          <cell r="A437"/>
          <cell r="B437"/>
        </row>
        <row r="438">
          <cell r="A438"/>
          <cell r="B438"/>
        </row>
        <row r="439">
          <cell r="A439"/>
          <cell r="B439"/>
        </row>
        <row r="440">
          <cell r="A440"/>
          <cell r="B440"/>
        </row>
        <row r="441">
          <cell r="A441"/>
          <cell r="B441"/>
        </row>
        <row r="442">
          <cell r="A442"/>
          <cell r="B442"/>
        </row>
        <row r="443">
          <cell r="A443"/>
          <cell r="B443"/>
        </row>
        <row r="444">
          <cell r="A444"/>
          <cell r="B444"/>
        </row>
        <row r="445">
          <cell r="A445"/>
          <cell r="B445"/>
        </row>
        <row r="446">
          <cell r="A446"/>
          <cell r="B446"/>
        </row>
        <row r="447">
          <cell r="A447"/>
          <cell r="B447"/>
        </row>
        <row r="448">
          <cell r="A448"/>
          <cell r="B448"/>
        </row>
        <row r="449">
          <cell r="A449"/>
          <cell r="B449"/>
        </row>
        <row r="450">
          <cell r="A450"/>
          <cell r="B450"/>
        </row>
        <row r="451">
          <cell r="A451"/>
          <cell r="B451"/>
        </row>
        <row r="452">
          <cell r="A452"/>
          <cell r="B452"/>
        </row>
        <row r="453">
          <cell r="A453"/>
          <cell r="B453"/>
        </row>
        <row r="454">
          <cell r="A454"/>
          <cell r="B454"/>
        </row>
        <row r="455">
          <cell r="A455"/>
          <cell r="B455"/>
        </row>
        <row r="456">
          <cell r="A456"/>
          <cell r="B456"/>
        </row>
        <row r="457">
          <cell r="A457"/>
          <cell r="B457"/>
        </row>
        <row r="458">
          <cell r="A458"/>
          <cell r="B458"/>
        </row>
        <row r="459">
          <cell r="A459"/>
          <cell r="B459"/>
        </row>
        <row r="460">
          <cell r="A460"/>
          <cell r="B460"/>
        </row>
        <row r="461">
          <cell r="A461"/>
          <cell r="B461"/>
        </row>
        <row r="462">
          <cell r="A462"/>
          <cell r="B462"/>
        </row>
        <row r="463">
          <cell r="A463"/>
          <cell r="B463"/>
        </row>
        <row r="464">
          <cell r="A464"/>
          <cell r="B464"/>
        </row>
        <row r="465">
          <cell r="A465"/>
          <cell r="B465"/>
        </row>
        <row r="466">
          <cell r="A466"/>
          <cell r="B466"/>
        </row>
        <row r="467">
          <cell r="A467"/>
          <cell r="B467"/>
        </row>
        <row r="468">
          <cell r="A468"/>
          <cell r="B468"/>
        </row>
        <row r="469">
          <cell r="A469"/>
          <cell r="B469"/>
        </row>
        <row r="470">
          <cell r="A470"/>
          <cell r="B470"/>
        </row>
        <row r="471">
          <cell r="A471"/>
          <cell r="B471"/>
        </row>
        <row r="472">
          <cell r="A472"/>
          <cell r="B472"/>
        </row>
        <row r="473">
          <cell r="A473"/>
          <cell r="B473"/>
        </row>
        <row r="474">
          <cell r="A474"/>
          <cell r="B474"/>
        </row>
        <row r="475">
          <cell r="A475"/>
          <cell r="B475"/>
        </row>
        <row r="476">
          <cell r="A476"/>
          <cell r="B476"/>
        </row>
        <row r="477">
          <cell r="A477"/>
          <cell r="B477"/>
        </row>
        <row r="478">
          <cell r="A478"/>
          <cell r="B478"/>
        </row>
        <row r="479">
          <cell r="A479"/>
          <cell r="B479"/>
        </row>
        <row r="480">
          <cell r="A480"/>
          <cell r="B480"/>
        </row>
        <row r="481">
          <cell r="A481"/>
          <cell r="B481"/>
        </row>
        <row r="482">
          <cell r="A482"/>
          <cell r="B482"/>
        </row>
        <row r="483">
          <cell r="A483"/>
          <cell r="B483"/>
        </row>
        <row r="484">
          <cell r="A484"/>
          <cell r="B484"/>
        </row>
        <row r="485">
          <cell r="A485"/>
          <cell r="B485"/>
        </row>
        <row r="486">
          <cell r="A486"/>
          <cell r="B486"/>
        </row>
        <row r="487">
          <cell r="A487"/>
          <cell r="B487"/>
        </row>
        <row r="488">
          <cell r="A488"/>
          <cell r="B488"/>
        </row>
        <row r="489">
          <cell r="A489"/>
          <cell r="B489"/>
        </row>
        <row r="490">
          <cell r="A490"/>
          <cell r="B490"/>
        </row>
        <row r="491">
          <cell r="A491"/>
          <cell r="B491"/>
        </row>
        <row r="492">
          <cell r="A492"/>
          <cell r="B492"/>
        </row>
        <row r="493">
          <cell r="A493"/>
          <cell r="B493"/>
        </row>
        <row r="494">
          <cell r="A494"/>
          <cell r="B494"/>
        </row>
        <row r="495">
          <cell r="A495"/>
          <cell r="B495"/>
        </row>
        <row r="496">
          <cell r="A496"/>
          <cell r="B496"/>
        </row>
        <row r="497">
          <cell r="A497"/>
          <cell r="B497"/>
        </row>
        <row r="498">
          <cell r="A498"/>
          <cell r="B498"/>
        </row>
        <row r="499">
          <cell r="A499"/>
          <cell r="B499"/>
        </row>
        <row r="500">
          <cell r="A500"/>
          <cell r="B500"/>
        </row>
        <row r="501">
          <cell r="A501"/>
          <cell r="B501"/>
        </row>
        <row r="502">
          <cell r="A502"/>
          <cell r="B502"/>
        </row>
        <row r="503">
          <cell r="A503"/>
          <cell r="B503"/>
        </row>
        <row r="504">
          <cell r="A504"/>
          <cell r="B504"/>
        </row>
        <row r="505">
          <cell r="A505"/>
          <cell r="B505"/>
        </row>
        <row r="506">
          <cell r="A506"/>
          <cell r="B506"/>
        </row>
        <row r="507">
          <cell r="A507"/>
          <cell r="B507"/>
        </row>
        <row r="508">
          <cell r="A508"/>
          <cell r="B508"/>
        </row>
        <row r="509">
          <cell r="A509"/>
          <cell r="B509"/>
        </row>
        <row r="510">
          <cell r="A510"/>
          <cell r="B510"/>
        </row>
        <row r="511">
          <cell r="A511"/>
          <cell r="B511"/>
        </row>
        <row r="512">
          <cell r="A512"/>
          <cell r="B512"/>
        </row>
        <row r="513">
          <cell r="A513"/>
          <cell r="B513"/>
        </row>
        <row r="514">
          <cell r="A514"/>
          <cell r="B514"/>
        </row>
        <row r="515">
          <cell r="A515"/>
          <cell r="B515"/>
        </row>
        <row r="516">
          <cell r="A516"/>
          <cell r="B516"/>
        </row>
        <row r="517">
          <cell r="A517"/>
          <cell r="B517"/>
        </row>
        <row r="518">
          <cell r="A518"/>
          <cell r="B518"/>
        </row>
        <row r="519">
          <cell r="A519"/>
          <cell r="B519"/>
        </row>
        <row r="520">
          <cell r="A520"/>
          <cell r="B520"/>
        </row>
        <row r="521">
          <cell r="A521"/>
          <cell r="B521"/>
        </row>
        <row r="522">
          <cell r="A522"/>
          <cell r="B522"/>
        </row>
        <row r="523">
          <cell r="A523"/>
          <cell r="B523"/>
        </row>
        <row r="524">
          <cell r="A524"/>
          <cell r="B524"/>
        </row>
        <row r="525">
          <cell r="A525"/>
          <cell r="B525"/>
        </row>
        <row r="526">
          <cell r="A526"/>
          <cell r="B526"/>
        </row>
        <row r="527">
          <cell r="A527"/>
          <cell r="B527"/>
        </row>
        <row r="528">
          <cell r="A528"/>
          <cell r="B528"/>
        </row>
        <row r="529">
          <cell r="A529"/>
          <cell r="B529"/>
        </row>
        <row r="530">
          <cell r="A530"/>
          <cell r="B530"/>
        </row>
        <row r="531">
          <cell r="A531"/>
          <cell r="B531"/>
        </row>
        <row r="532">
          <cell r="A532"/>
          <cell r="B532"/>
        </row>
        <row r="533">
          <cell r="A533"/>
          <cell r="B533"/>
        </row>
        <row r="534">
          <cell r="A534"/>
          <cell r="B534"/>
        </row>
        <row r="535">
          <cell r="A535"/>
          <cell r="B535"/>
        </row>
        <row r="536">
          <cell r="A536"/>
          <cell r="B536"/>
        </row>
        <row r="537">
          <cell r="A537"/>
          <cell r="B537"/>
        </row>
        <row r="538">
          <cell r="A538"/>
          <cell r="B538"/>
        </row>
        <row r="539">
          <cell r="A539"/>
          <cell r="B539"/>
        </row>
        <row r="540">
          <cell r="A540"/>
          <cell r="B540"/>
        </row>
        <row r="541">
          <cell r="A541"/>
          <cell r="B541"/>
        </row>
        <row r="542">
          <cell r="A542"/>
          <cell r="B542"/>
        </row>
        <row r="543">
          <cell r="A543"/>
          <cell r="B543"/>
        </row>
        <row r="544">
          <cell r="A544"/>
          <cell r="B544"/>
        </row>
        <row r="545">
          <cell r="A545"/>
          <cell r="B545"/>
        </row>
        <row r="546">
          <cell r="A546"/>
          <cell r="B546"/>
        </row>
        <row r="547">
          <cell r="A547"/>
          <cell r="B547"/>
        </row>
        <row r="548">
          <cell r="A548"/>
          <cell r="B548"/>
        </row>
        <row r="549">
          <cell r="A549"/>
          <cell r="B549"/>
        </row>
        <row r="550">
          <cell r="A550"/>
          <cell r="B550"/>
        </row>
        <row r="551">
          <cell r="A551"/>
          <cell r="B551"/>
        </row>
        <row r="552">
          <cell r="A552"/>
          <cell r="B552"/>
        </row>
        <row r="553">
          <cell r="A553"/>
          <cell r="B553"/>
        </row>
        <row r="554">
          <cell r="A554"/>
          <cell r="B554"/>
        </row>
        <row r="555">
          <cell r="A555"/>
          <cell r="B555"/>
        </row>
        <row r="556">
          <cell r="A556"/>
          <cell r="B556"/>
        </row>
        <row r="557">
          <cell r="A557"/>
          <cell r="B557"/>
        </row>
        <row r="558">
          <cell r="A558"/>
          <cell r="B558"/>
        </row>
        <row r="559">
          <cell r="A559"/>
          <cell r="B559"/>
        </row>
        <row r="560">
          <cell r="A560"/>
          <cell r="B560"/>
        </row>
        <row r="561">
          <cell r="A561"/>
          <cell r="B561"/>
        </row>
        <row r="562">
          <cell r="A562"/>
          <cell r="B562"/>
        </row>
        <row r="563">
          <cell r="A563"/>
          <cell r="B563"/>
        </row>
        <row r="564">
          <cell r="A564"/>
          <cell r="B564"/>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row r="602">
          <cell r="A602"/>
          <cell r="B602"/>
        </row>
        <row r="603">
          <cell r="A603"/>
          <cell r="B603"/>
        </row>
        <row r="604">
          <cell r="A604"/>
          <cell r="B604"/>
        </row>
        <row r="605">
          <cell r="A605"/>
          <cell r="B605"/>
        </row>
        <row r="606">
          <cell r="A606"/>
          <cell r="B606"/>
        </row>
        <row r="607">
          <cell r="A607"/>
          <cell r="B607"/>
        </row>
        <row r="608">
          <cell r="A608"/>
          <cell r="B608"/>
        </row>
        <row r="609">
          <cell r="A609"/>
          <cell r="B609"/>
        </row>
        <row r="610">
          <cell r="A610"/>
          <cell r="B610"/>
        </row>
        <row r="611">
          <cell r="A611"/>
          <cell r="B611"/>
        </row>
        <row r="612">
          <cell r="A612"/>
          <cell r="B612"/>
        </row>
        <row r="613">
          <cell r="A613"/>
          <cell r="B613"/>
        </row>
        <row r="614">
          <cell r="A614"/>
          <cell r="B614"/>
        </row>
        <row r="615">
          <cell r="A615"/>
          <cell r="B615"/>
        </row>
        <row r="616">
          <cell r="A616"/>
          <cell r="B616"/>
        </row>
        <row r="617">
          <cell r="A617"/>
          <cell r="B617"/>
        </row>
        <row r="618">
          <cell r="A618"/>
          <cell r="B618"/>
        </row>
        <row r="619">
          <cell r="A619"/>
          <cell r="B619"/>
        </row>
        <row r="620">
          <cell r="A620"/>
          <cell r="B620"/>
        </row>
        <row r="621">
          <cell r="A621"/>
          <cell r="B621"/>
        </row>
        <row r="622">
          <cell r="A622"/>
          <cell r="B622"/>
        </row>
        <row r="623">
          <cell r="A623"/>
          <cell r="B623"/>
        </row>
        <row r="624">
          <cell r="A624"/>
          <cell r="B624"/>
        </row>
        <row r="625">
          <cell r="A625"/>
          <cell r="B625"/>
        </row>
        <row r="626">
          <cell r="A626"/>
          <cell r="B626"/>
        </row>
        <row r="627">
          <cell r="A627"/>
          <cell r="B627"/>
        </row>
        <row r="628">
          <cell r="A628"/>
          <cell r="B628"/>
        </row>
        <row r="629">
          <cell r="A629"/>
          <cell r="B629"/>
        </row>
        <row r="630">
          <cell r="A630"/>
          <cell r="B630"/>
        </row>
        <row r="631">
          <cell r="A631"/>
          <cell r="B631"/>
        </row>
        <row r="632">
          <cell r="A632"/>
          <cell r="B632"/>
        </row>
        <row r="633">
          <cell r="A633"/>
          <cell r="B633"/>
        </row>
        <row r="634">
          <cell r="A634"/>
          <cell r="B634"/>
        </row>
        <row r="635">
          <cell r="A635"/>
          <cell r="B635"/>
        </row>
        <row r="636">
          <cell r="A636"/>
          <cell r="B636"/>
        </row>
        <row r="637">
          <cell r="A637"/>
          <cell r="B637"/>
        </row>
        <row r="638">
          <cell r="A638"/>
          <cell r="B638"/>
        </row>
        <row r="639">
          <cell r="A639"/>
          <cell r="B639"/>
        </row>
        <row r="640">
          <cell r="A640"/>
          <cell r="B640"/>
        </row>
        <row r="641">
          <cell r="A641"/>
          <cell r="B641"/>
        </row>
        <row r="642">
          <cell r="A642"/>
          <cell r="B642"/>
        </row>
        <row r="643">
          <cell r="A643"/>
          <cell r="B643"/>
        </row>
        <row r="644">
          <cell r="A644"/>
          <cell r="B644"/>
        </row>
        <row r="645">
          <cell r="A645"/>
          <cell r="B645"/>
        </row>
        <row r="646">
          <cell r="A646"/>
          <cell r="B646"/>
        </row>
        <row r="647">
          <cell r="A647"/>
          <cell r="B647"/>
        </row>
        <row r="648">
          <cell r="A648"/>
          <cell r="B648"/>
        </row>
        <row r="649">
          <cell r="A649"/>
          <cell r="B649"/>
        </row>
        <row r="650">
          <cell r="A650"/>
          <cell r="B650"/>
        </row>
        <row r="651">
          <cell r="A651"/>
          <cell r="B651"/>
        </row>
        <row r="652">
          <cell r="A652"/>
          <cell r="B652"/>
        </row>
        <row r="653">
          <cell r="A653"/>
          <cell r="B653"/>
        </row>
        <row r="654">
          <cell r="A654"/>
          <cell r="B654"/>
        </row>
        <row r="655">
          <cell r="A655"/>
          <cell r="B655"/>
        </row>
        <row r="656">
          <cell r="A656"/>
          <cell r="B656"/>
        </row>
        <row r="657">
          <cell r="A657"/>
          <cell r="B657"/>
        </row>
        <row r="658">
          <cell r="A658"/>
          <cell r="B658"/>
        </row>
        <row r="659">
          <cell r="A659"/>
          <cell r="B659"/>
        </row>
        <row r="660">
          <cell r="A660"/>
          <cell r="B660"/>
        </row>
        <row r="661">
          <cell r="A661"/>
          <cell r="B661"/>
        </row>
        <row r="662">
          <cell r="A662"/>
          <cell r="B662"/>
        </row>
        <row r="663">
          <cell r="A663"/>
          <cell r="B663"/>
        </row>
        <row r="664">
          <cell r="A664"/>
          <cell r="B664"/>
        </row>
        <row r="665">
          <cell r="A665"/>
          <cell r="B665"/>
        </row>
        <row r="666">
          <cell r="A666"/>
          <cell r="B666"/>
        </row>
        <row r="667">
          <cell r="A667"/>
          <cell r="B667"/>
        </row>
        <row r="668">
          <cell r="A668"/>
          <cell r="B668"/>
        </row>
        <row r="669">
          <cell r="A669"/>
          <cell r="B669"/>
        </row>
        <row r="670">
          <cell r="A670"/>
          <cell r="B670"/>
        </row>
        <row r="671">
          <cell r="A671"/>
          <cell r="B671"/>
        </row>
        <row r="672">
          <cell r="A672"/>
          <cell r="B672"/>
        </row>
        <row r="673">
          <cell r="A673"/>
          <cell r="B673"/>
        </row>
        <row r="674">
          <cell r="A674"/>
          <cell r="B674"/>
        </row>
        <row r="675">
          <cell r="A675"/>
          <cell r="B675"/>
        </row>
        <row r="676">
          <cell r="A676"/>
          <cell r="B676"/>
        </row>
        <row r="677">
          <cell r="A677"/>
          <cell r="B677"/>
        </row>
        <row r="678">
          <cell r="A678"/>
          <cell r="B678"/>
        </row>
        <row r="679">
          <cell r="A679"/>
          <cell r="B679"/>
        </row>
        <row r="680">
          <cell r="A680"/>
          <cell r="B680"/>
        </row>
        <row r="681">
          <cell r="A681"/>
          <cell r="B681"/>
        </row>
        <row r="682">
          <cell r="A682"/>
          <cell r="B682"/>
        </row>
        <row r="683">
          <cell r="A683"/>
          <cell r="B683"/>
        </row>
        <row r="684">
          <cell r="A684"/>
          <cell r="B684"/>
        </row>
        <row r="685">
          <cell r="A685"/>
          <cell r="B685"/>
        </row>
        <row r="686">
          <cell r="A686"/>
          <cell r="B686"/>
        </row>
        <row r="687">
          <cell r="A687"/>
          <cell r="B687"/>
        </row>
        <row r="688">
          <cell r="A688"/>
          <cell r="B688"/>
        </row>
        <row r="689">
          <cell r="A689"/>
          <cell r="B689"/>
        </row>
        <row r="690">
          <cell r="A690"/>
          <cell r="B690"/>
        </row>
        <row r="691">
          <cell r="A691"/>
          <cell r="B691"/>
        </row>
        <row r="692">
          <cell r="A692"/>
          <cell r="B692"/>
        </row>
        <row r="693">
          <cell r="A693"/>
          <cell r="B693"/>
        </row>
        <row r="694">
          <cell r="A694"/>
          <cell r="B694"/>
        </row>
        <row r="695">
          <cell r="A695"/>
          <cell r="B695"/>
        </row>
        <row r="696">
          <cell r="A696"/>
          <cell r="B696"/>
        </row>
        <row r="697">
          <cell r="A697"/>
          <cell r="B697"/>
        </row>
        <row r="698">
          <cell r="A698"/>
          <cell r="B698"/>
        </row>
        <row r="699">
          <cell r="A699"/>
          <cell r="B699"/>
        </row>
        <row r="700">
          <cell r="A700"/>
          <cell r="B700"/>
        </row>
        <row r="701">
          <cell r="A701"/>
          <cell r="B701"/>
        </row>
        <row r="702">
          <cell r="A702"/>
          <cell r="B702"/>
        </row>
        <row r="703">
          <cell r="A703"/>
          <cell r="B703"/>
        </row>
        <row r="704">
          <cell r="A704"/>
          <cell r="B704"/>
        </row>
        <row r="705">
          <cell r="A705"/>
          <cell r="B705"/>
        </row>
        <row r="706">
          <cell r="A706"/>
          <cell r="B706"/>
        </row>
        <row r="707">
          <cell r="A707"/>
          <cell r="B707"/>
        </row>
        <row r="708">
          <cell r="A708"/>
          <cell r="B708"/>
        </row>
        <row r="709">
          <cell r="A709"/>
          <cell r="B709"/>
        </row>
        <row r="710">
          <cell r="A710"/>
          <cell r="B710"/>
        </row>
        <row r="711">
          <cell r="A711"/>
          <cell r="B711"/>
        </row>
        <row r="712">
          <cell r="A712"/>
          <cell r="B712"/>
        </row>
        <row r="713">
          <cell r="A713"/>
          <cell r="B713"/>
        </row>
        <row r="714">
          <cell r="A714"/>
          <cell r="B714"/>
        </row>
        <row r="715">
          <cell r="A715"/>
          <cell r="B715"/>
        </row>
        <row r="716">
          <cell r="A716"/>
          <cell r="B716"/>
        </row>
        <row r="717">
          <cell r="A717"/>
          <cell r="B717"/>
        </row>
        <row r="718">
          <cell r="A718"/>
          <cell r="B718"/>
        </row>
        <row r="719">
          <cell r="A719"/>
          <cell r="B719"/>
        </row>
        <row r="720">
          <cell r="A720"/>
          <cell r="B720"/>
        </row>
        <row r="721">
          <cell r="A721"/>
          <cell r="B721"/>
        </row>
        <row r="722">
          <cell r="A722"/>
          <cell r="B722"/>
        </row>
        <row r="723">
          <cell r="A723"/>
          <cell r="B723"/>
        </row>
        <row r="724">
          <cell r="A724"/>
          <cell r="B724"/>
        </row>
        <row r="725">
          <cell r="A725"/>
          <cell r="B725"/>
        </row>
        <row r="726">
          <cell r="A726"/>
          <cell r="B726"/>
        </row>
        <row r="727">
          <cell r="A727"/>
          <cell r="B727"/>
        </row>
        <row r="728">
          <cell r="A728"/>
          <cell r="B728"/>
        </row>
        <row r="729">
          <cell r="A729"/>
          <cell r="B729"/>
        </row>
        <row r="730">
          <cell r="A730"/>
          <cell r="B730"/>
        </row>
        <row r="731">
          <cell r="A731"/>
          <cell r="B731"/>
        </row>
        <row r="732">
          <cell r="A732"/>
          <cell r="B732"/>
        </row>
        <row r="733">
          <cell r="A733"/>
          <cell r="B733"/>
        </row>
        <row r="734">
          <cell r="A734"/>
          <cell r="B734"/>
        </row>
        <row r="735">
          <cell r="A735"/>
          <cell r="B735"/>
        </row>
        <row r="736">
          <cell r="A736"/>
          <cell r="B736"/>
        </row>
        <row r="737">
          <cell r="A737"/>
          <cell r="B737"/>
        </row>
        <row r="738">
          <cell r="A738"/>
          <cell r="B738"/>
        </row>
        <row r="739">
          <cell r="A739"/>
          <cell r="B739"/>
        </row>
        <row r="740">
          <cell r="A740"/>
          <cell r="B740"/>
        </row>
        <row r="741">
          <cell r="A741"/>
          <cell r="B741"/>
        </row>
        <row r="742">
          <cell r="A742"/>
          <cell r="B742"/>
        </row>
        <row r="743">
          <cell r="A743"/>
          <cell r="B743"/>
        </row>
        <row r="744">
          <cell r="A744"/>
          <cell r="B744"/>
        </row>
        <row r="745">
          <cell r="A745"/>
          <cell r="B745"/>
        </row>
        <row r="746">
          <cell r="A746"/>
          <cell r="B746"/>
        </row>
        <row r="747">
          <cell r="A747"/>
          <cell r="B747"/>
        </row>
        <row r="748">
          <cell r="A748"/>
          <cell r="B748"/>
        </row>
        <row r="749">
          <cell r="A749"/>
          <cell r="B749"/>
        </row>
        <row r="750">
          <cell r="A750"/>
          <cell r="B750"/>
        </row>
        <row r="751">
          <cell r="A751"/>
          <cell r="B751"/>
        </row>
        <row r="752">
          <cell r="A752"/>
          <cell r="B752"/>
        </row>
        <row r="753">
          <cell r="A753"/>
          <cell r="B753"/>
        </row>
        <row r="754">
          <cell r="A754"/>
          <cell r="B754"/>
        </row>
        <row r="755">
          <cell r="A755"/>
          <cell r="B755"/>
        </row>
        <row r="756">
          <cell r="A756"/>
          <cell r="B756"/>
        </row>
        <row r="757">
          <cell r="A757"/>
          <cell r="B757"/>
        </row>
        <row r="758">
          <cell r="A758"/>
          <cell r="B758"/>
        </row>
        <row r="759">
          <cell r="A759"/>
          <cell r="B759"/>
        </row>
        <row r="760">
          <cell r="A760"/>
          <cell r="B760"/>
        </row>
        <row r="761">
          <cell r="A761"/>
          <cell r="B761"/>
        </row>
        <row r="762">
          <cell r="A762"/>
          <cell r="B762"/>
        </row>
        <row r="763">
          <cell r="A763"/>
          <cell r="B763"/>
        </row>
        <row r="764">
          <cell r="A764"/>
          <cell r="B764"/>
        </row>
        <row r="765">
          <cell r="A765"/>
          <cell r="B765"/>
        </row>
        <row r="766">
          <cell r="A766"/>
          <cell r="B766"/>
        </row>
        <row r="767">
          <cell r="A767"/>
          <cell r="B767"/>
        </row>
        <row r="768">
          <cell r="A768"/>
          <cell r="B768"/>
        </row>
        <row r="769">
          <cell r="A769"/>
          <cell r="B769"/>
        </row>
        <row r="770">
          <cell r="A770"/>
          <cell r="B770"/>
        </row>
        <row r="771">
          <cell r="A771"/>
          <cell r="B771"/>
        </row>
        <row r="772">
          <cell r="A772"/>
          <cell r="B772"/>
        </row>
        <row r="773">
          <cell r="A773"/>
          <cell r="B773"/>
        </row>
        <row r="774">
          <cell r="A774"/>
          <cell r="B774"/>
        </row>
        <row r="775">
          <cell r="A775"/>
          <cell r="B775"/>
        </row>
        <row r="776">
          <cell r="A776"/>
          <cell r="B776"/>
        </row>
        <row r="777">
          <cell r="A777"/>
          <cell r="B777"/>
        </row>
        <row r="778">
          <cell r="A778"/>
          <cell r="B778"/>
        </row>
        <row r="779">
          <cell r="A779"/>
          <cell r="B779"/>
        </row>
        <row r="780">
          <cell r="A780"/>
          <cell r="B780"/>
        </row>
        <row r="781">
          <cell r="A781"/>
          <cell r="B781"/>
        </row>
        <row r="782">
          <cell r="A782"/>
          <cell r="B782"/>
        </row>
        <row r="783">
          <cell r="A783"/>
          <cell r="B783"/>
        </row>
        <row r="784">
          <cell r="A784"/>
          <cell r="B784"/>
        </row>
        <row r="785">
          <cell r="A785"/>
          <cell r="B785"/>
        </row>
        <row r="786">
          <cell r="A786"/>
          <cell r="B786"/>
        </row>
        <row r="787">
          <cell r="A787"/>
          <cell r="B787"/>
        </row>
        <row r="788">
          <cell r="A788"/>
          <cell r="B788"/>
        </row>
        <row r="789">
          <cell r="A789"/>
          <cell r="B789"/>
        </row>
        <row r="790">
          <cell r="A790"/>
          <cell r="B790"/>
        </row>
        <row r="791">
          <cell r="A791"/>
          <cell r="B791"/>
        </row>
        <row r="792">
          <cell r="A792"/>
          <cell r="B792"/>
        </row>
        <row r="793">
          <cell r="A793"/>
          <cell r="B793"/>
        </row>
        <row r="794">
          <cell r="A794"/>
          <cell r="B794"/>
        </row>
        <row r="795">
          <cell r="A795"/>
          <cell r="B795"/>
        </row>
        <row r="796">
          <cell r="A796"/>
          <cell r="B796"/>
        </row>
        <row r="797">
          <cell r="A797"/>
          <cell r="B797"/>
        </row>
        <row r="798">
          <cell r="A798"/>
          <cell r="B798"/>
        </row>
        <row r="799">
          <cell r="A799"/>
          <cell r="B799"/>
        </row>
        <row r="800">
          <cell r="A800"/>
          <cell r="B800"/>
        </row>
        <row r="801">
          <cell r="A801"/>
          <cell r="B801"/>
        </row>
        <row r="802">
          <cell r="A802"/>
          <cell r="B802"/>
        </row>
        <row r="803">
          <cell r="A803"/>
          <cell r="B803"/>
        </row>
        <row r="804">
          <cell r="A804"/>
          <cell r="B804"/>
        </row>
        <row r="805">
          <cell r="A805"/>
          <cell r="B805"/>
        </row>
        <row r="806">
          <cell r="A806"/>
          <cell r="B806"/>
        </row>
        <row r="807">
          <cell r="A807"/>
          <cell r="B807"/>
        </row>
        <row r="808">
          <cell r="A808"/>
          <cell r="B808"/>
        </row>
        <row r="809">
          <cell r="A809"/>
          <cell r="B809"/>
        </row>
        <row r="810">
          <cell r="A810"/>
          <cell r="B810"/>
        </row>
        <row r="811">
          <cell r="A811"/>
          <cell r="B811"/>
        </row>
        <row r="812">
          <cell r="A812"/>
          <cell r="B812"/>
        </row>
        <row r="813">
          <cell r="A813"/>
          <cell r="B813"/>
        </row>
        <row r="814">
          <cell r="A814"/>
          <cell r="B814"/>
        </row>
        <row r="815">
          <cell r="A815"/>
          <cell r="B815"/>
        </row>
        <row r="816">
          <cell r="A816"/>
          <cell r="B816"/>
        </row>
        <row r="817">
          <cell r="A817"/>
          <cell r="B817"/>
        </row>
        <row r="818">
          <cell r="A818"/>
          <cell r="B818"/>
        </row>
        <row r="819">
          <cell r="A819"/>
          <cell r="B819"/>
        </row>
        <row r="820">
          <cell r="A820"/>
          <cell r="B820"/>
        </row>
        <row r="821">
          <cell r="A821"/>
          <cell r="B821"/>
        </row>
        <row r="822">
          <cell r="A822"/>
          <cell r="B822"/>
        </row>
        <row r="823">
          <cell r="A823"/>
          <cell r="B823"/>
        </row>
        <row r="824">
          <cell r="A824"/>
          <cell r="B824"/>
        </row>
        <row r="825">
          <cell r="A825"/>
          <cell r="B825"/>
        </row>
        <row r="826">
          <cell r="A826"/>
          <cell r="B826"/>
        </row>
        <row r="827">
          <cell r="A827"/>
          <cell r="B827"/>
        </row>
        <row r="828">
          <cell r="A828"/>
          <cell r="B828"/>
        </row>
        <row r="829">
          <cell r="A829"/>
          <cell r="B829"/>
        </row>
        <row r="830">
          <cell r="A830"/>
          <cell r="B830"/>
        </row>
        <row r="831">
          <cell r="A831"/>
          <cell r="B831"/>
        </row>
        <row r="832">
          <cell r="A832"/>
          <cell r="B832"/>
        </row>
        <row r="833">
          <cell r="A833"/>
          <cell r="B833"/>
        </row>
        <row r="834">
          <cell r="A834"/>
          <cell r="B834"/>
        </row>
        <row r="835">
          <cell r="A835"/>
          <cell r="B835"/>
        </row>
        <row r="836">
          <cell r="A836"/>
          <cell r="B836"/>
        </row>
        <row r="837">
          <cell r="A837"/>
          <cell r="B837"/>
        </row>
        <row r="838">
          <cell r="A838"/>
          <cell r="B838"/>
        </row>
        <row r="839">
          <cell r="A839"/>
          <cell r="B839"/>
        </row>
        <row r="840">
          <cell r="A840"/>
          <cell r="B840"/>
        </row>
        <row r="841">
          <cell r="A841"/>
          <cell r="B841"/>
        </row>
        <row r="842">
          <cell r="A842"/>
          <cell r="B842"/>
        </row>
        <row r="843">
          <cell r="A843"/>
          <cell r="B843"/>
        </row>
        <row r="844">
          <cell r="A844"/>
          <cell r="B844"/>
        </row>
        <row r="845">
          <cell r="A845"/>
          <cell r="B845"/>
        </row>
        <row r="846">
          <cell r="A846"/>
          <cell r="B846"/>
        </row>
        <row r="847">
          <cell r="A847"/>
          <cell r="B847"/>
        </row>
        <row r="848">
          <cell r="A848"/>
          <cell r="B848"/>
        </row>
        <row r="849">
          <cell r="A849"/>
          <cell r="B849"/>
        </row>
        <row r="850">
          <cell r="A850"/>
          <cell r="B850"/>
        </row>
        <row r="851">
          <cell r="A851"/>
          <cell r="B851"/>
        </row>
        <row r="852">
          <cell r="A852"/>
          <cell r="B852"/>
        </row>
        <row r="853">
          <cell r="A853"/>
          <cell r="B853"/>
        </row>
        <row r="854">
          <cell r="A854"/>
          <cell r="B854"/>
        </row>
        <row r="855">
          <cell r="A855"/>
          <cell r="B855"/>
        </row>
        <row r="856">
          <cell r="A856"/>
          <cell r="B856"/>
        </row>
        <row r="857">
          <cell r="A857"/>
          <cell r="B857"/>
        </row>
        <row r="858">
          <cell r="A858"/>
          <cell r="B858"/>
        </row>
        <row r="859">
          <cell r="A859"/>
          <cell r="B859"/>
        </row>
        <row r="860">
          <cell r="A860"/>
          <cell r="B860"/>
        </row>
        <row r="861">
          <cell r="A861"/>
          <cell r="B861"/>
        </row>
        <row r="862">
          <cell r="A862"/>
          <cell r="B862"/>
        </row>
        <row r="863">
          <cell r="A863"/>
          <cell r="B863"/>
        </row>
        <row r="864">
          <cell r="A864"/>
          <cell r="B864"/>
        </row>
        <row r="865">
          <cell r="A865"/>
          <cell r="B865"/>
        </row>
        <row r="866">
          <cell r="A866"/>
          <cell r="B866"/>
        </row>
        <row r="867">
          <cell r="A867"/>
          <cell r="B867"/>
        </row>
        <row r="868">
          <cell r="A868"/>
          <cell r="B868"/>
        </row>
        <row r="869">
          <cell r="A869"/>
          <cell r="B869"/>
        </row>
        <row r="870">
          <cell r="A870"/>
          <cell r="B870"/>
        </row>
        <row r="871">
          <cell r="A871"/>
          <cell r="B871"/>
        </row>
        <row r="872">
          <cell r="A872"/>
          <cell r="B872"/>
        </row>
        <row r="873">
          <cell r="A873"/>
          <cell r="B873"/>
        </row>
        <row r="874">
          <cell r="A874"/>
          <cell r="B874"/>
        </row>
        <row r="875">
          <cell r="A875"/>
          <cell r="B875"/>
        </row>
        <row r="876">
          <cell r="A876"/>
          <cell r="B876"/>
        </row>
        <row r="877">
          <cell r="A877"/>
          <cell r="B877"/>
        </row>
        <row r="878">
          <cell r="A878"/>
          <cell r="B878"/>
        </row>
        <row r="879">
          <cell r="A879"/>
          <cell r="B879"/>
        </row>
        <row r="880">
          <cell r="A880"/>
          <cell r="B880"/>
        </row>
        <row r="881">
          <cell r="A881"/>
          <cell r="B881"/>
        </row>
        <row r="882">
          <cell r="A882"/>
          <cell r="B882"/>
        </row>
        <row r="883">
          <cell r="A883"/>
          <cell r="B883"/>
        </row>
        <row r="884">
          <cell r="A884"/>
          <cell r="B884"/>
        </row>
        <row r="885">
          <cell r="A885"/>
          <cell r="B885"/>
        </row>
        <row r="886">
          <cell r="A886"/>
          <cell r="B886"/>
        </row>
        <row r="887">
          <cell r="A887"/>
          <cell r="B887"/>
        </row>
        <row r="888">
          <cell r="A888"/>
          <cell r="B888"/>
        </row>
        <row r="889">
          <cell r="A889"/>
          <cell r="B889"/>
        </row>
        <row r="890">
          <cell r="A890"/>
          <cell r="B890"/>
        </row>
        <row r="891">
          <cell r="A891"/>
          <cell r="B891"/>
        </row>
        <row r="892">
          <cell r="A892"/>
          <cell r="B892"/>
        </row>
        <row r="893">
          <cell r="A893"/>
          <cell r="B893"/>
        </row>
        <row r="894">
          <cell r="A894"/>
          <cell r="B894"/>
        </row>
        <row r="895">
          <cell r="A895"/>
          <cell r="B895"/>
        </row>
        <row r="896">
          <cell r="A896"/>
          <cell r="B896"/>
        </row>
        <row r="897">
          <cell r="A897"/>
          <cell r="B897"/>
        </row>
        <row r="898">
          <cell r="A898"/>
          <cell r="B898"/>
        </row>
        <row r="899">
          <cell r="A899"/>
          <cell r="B899"/>
        </row>
        <row r="900">
          <cell r="A900"/>
          <cell r="B900"/>
        </row>
        <row r="901">
          <cell r="A901"/>
          <cell r="B901"/>
        </row>
        <row r="902">
          <cell r="A902"/>
          <cell r="B902"/>
        </row>
        <row r="903">
          <cell r="A903"/>
          <cell r="B903"/>
        </row>
        <row r="904">
          <cell r="A904"/>
          <cell r="B904"/>
        </row>
        <row r="905">
          <cell r="A905"/>
          <cell r="B905"/>
        </row>
        <row r="906">
          <cell r="A906"/>
          <cell r="B906"/>
        </row>
        <row r="907">
          <cell r="A907"/>
          <cell r="B907"/>
        </row>
        <row r="908">
          <cell r="A908"/>
          <cell r="B908"/>
        </row>
        <row r="909">
          <cell r="A909"/>
          <cell r="B909"/>
        </row>
        <row r="910">
          <cell r="A910"/>
          <cell r="B910"/>
        </row>
        <row r="911">
          <cell r="A911"/>
          <cell r="B911"/>
        </row>
        <row r="912">
          <cell r="A912"/>
          <cell r="B912"/>
        </row>
        <row r="913">
          <cell r="A913"/>
          <cell r="B913"/>
        </row>
        <row r="914">
          <cell r="A914"/>
          <cell r="B914"/>
        </row>
        <row r="915">
          <cell r="A915"/>
          <cell r="B915"/>
        </row>
        <row r="916">
          <cell r="A916"/>
          <cell r="B916"/>
        </row>
        <row r="917">
          <cell r="A917"/>
          <cell r="B917"/>
        </row>
        <row r="918">
          <cell r="A918"/>
          <cell r="B918"/>
        </row>
        <row r="919">
          <cell r="A919"/>
          <cell r="B919"/>
        </row>
        <row r="920">
          <cell r="A920"/>
          <cell r="B920"/>
        </row>
        <row r="921">
          <cell r="A921"/>
          <cell r="B921"/>
        </row>
        <row r="922">
          <cell r="A922"/>
          <cell r="B922"/>
        </row>
        <row r="923">
          <cell r="A923"/>
          <cell r="B923"/>
        </row>
        <row r="924">
          <cell r="A924"/>
          <cell r="B924"/>
        </row>
        <row r="925">
          <cell r="A925"/>
          <cell r="B925"/>
        </row>
        <row r="926">
          <cell r="A926"/>
          <cell r="B926"/>
        </row>
        <row r="927">
          <cell r="A927"/>
          <cell r="B927"/>
        </row>
        <row r="928">
          <cell r="A928"/>
          <cell r="B928"/>
        </row>
        <row r="929">
          <cell r="A929"/>
          <cell r="B929"/>
        </row>
        <row r="930">
          <cell r="A930"/>
          <cell r="B930"/>
        </row>
        <row r="931">
          <cell r="A931"/>
          <cell r="B931"/>
        </row>
        <row r="932">
          <cell r="A932"/>
          <cell r="B932"/>
        </row>
        <row r="933">
          <cell r="A933"/>
          <cell r="B933"/>
        </row>
        <row r="934">
          <cell r="A934"/>
          <cell r="B934"/>
        </row>
        <row r="935">
          <cell r="A935"/>
          <cell r="B935"/>
        </row>
        <row r="936">
          <cell r="A936"/>
          <cell r="B936"/>
        </row>
        <row r="937">
          <cell r="A937"/>
          <cell r="B937"/>
        </row>
        <row r="938">
          <cell r="A938"/>
          <cell r="B938"/>
        </row>
        <row r="939">
          <cell r="A939"/>
          <cell r="B939"/>
        </row>
        <row r="940">
          <cell r="A940"/>
          <cell r="B940"/>
        </row>
        <row r="941">
          <cell r="A941"/>
          <cell r="B941"/>
        </row>
        <row r="942">
          <cell r="A942"/>
          <cell r="B942"/>
        </row>
        <row r="943">
          <cell r="A943"/>
          <cell r="B943"/>
        </row>
        <row r="944">
          <cell r="A944"/>
          <cell r="B944"/>
        </row>
        <row r="945">
          <cell r="A945"/>
          <cell r="B945"/>
        </row>
        <row r="946">
          <cell r="A946"/>
          <cell r="B946"/>
        </row>
        <row r="947">
          <cell r="A947"/>
          <cell r="B947"/>
        </row>
        <row r="948">
          <cell r="A948"/>
          <cell r="B948"/>
        </row>
        <row r="949">
          <cell r="A949"/>
          <cell r="B949"/>
        </row>
        <row r="950">
          <cell r="A950"/>
          <cell r="B950"/>
        </row>
        <row r="951">
          <cell r="A951"/>
          <cell r="B951"/>
        </row>
        <row r="952">
          <cell r="A952"/>
          <cell r="B952"/>
        </row>
        <row r="953">
          <cell r="A953"/>
          <cell r="B953"/>
        </row>
        <row r="954">
          <cell r="A954"/>
          <cell r="B954"/>
        </row>
        <row r="955">
          <cell r="A955"/>
          <cell r="B955"/>
        </row>
        <row r="956">
          <cell r="A956"/>
          <cell r="B956"/>
        </row>
        <row r="957">
          <cell r="A957"/>
          <cell r="B957"/>
        </row>
        <row r="958">
          <cell r="A958"/>
          <cell r="B958"/>
        </row>
        <row r="959">
          <cell r="A959"/>
          <cell r="B959"/>
        </row>
        <row r="960">
          <cell r="A960"/>
          <cell r="B960"/>
        </row>
        <row r="961">
          <cell r="A961"/>
          <cell r="B961"/>
        </row>
        <row r="962">
          <cell r="A962"/>
          <cell r="B962"/>
        </row>
        <row r="963">
          <cell r="A963"/>
          <cell r="B963"/>
        </row>
        <row r="964">
          <cell r="A964"/>
          <cell r="B964"/>
        </row>
        <row r="965">
          <cell r="A965"/>
          <cell r="B965"/>
        </row>
        <row r="966">
          <cell r="A966"/>
          <cell r="B966"/>
        </row>
        <row r="967">
          <cell r="A967"/>
          <cell r="B967"/>
        </row>
        <row r="968">
          <cell r="A968"/>
          <cell r="B968"/>
        </row>
        <row r="969">
          <cell r="A969"/>
          <cell r="B969"/>
        </row>
        <row r="970">
          <cell r="A970"/>
          <cell r="B970"/>
        </row>
        <row r="971">
          <cell r="A971"/>
          <cell r="B971"/>
        </row>
        <row r="972">
          <cell r="A972"/>
          <cell r="B972"/>
        </row>
        <row r="973">
          <cell r="A973"/>
          <cell r="B973"/>
        </row>
        <row r="974">
          <cell r="A974"/>
          <cell r="B974"/>
        </row>
        <row r="975">
          <cell r="A975"/>
          <cell r="B975"/>
        </row>
        <row r="976">
          <cell r="A976"/>
          <cell r="B976"/>
        </row>
        <row r="977">
          <cell r="A977"/>
          <cell r="B977"/>
        </row>
        <row r="978">
          <cell r="A978"/>
          <cell r="B978"/>
        </row>
        <row r="979">
          <cell r="A979"/>
          <cell r="B979"/>
        </row>
        <row r="980">
          <cell r="A980"/>
          <cell r="B980"/>
        </row>
        <row r="981">
          <cell r="A981"/>
          <cell r="B981"/>
        </row>
        <row r="982">
          <cell r="A982"/>
          <cell r="B982"/>
        </row>
        <row r="983">
          <cell r="A983"/>
          <cell r="B983"/>
        </row>
        <row r="984">
          <cell r="A984"/>
          <cell r="B984"/>
        </row>
        <row r="985">
          <cell r="A985"/>
          <cell r="B985"/>
        </row>
        <row r="986">
          <cell r="A986"/>
          <cell r="B986"/>
        </row>
        <row r="987">
          <cell r="A987"/>
          <cell r="B987"/>
        </row>
        <row r="988">
          <cell r="A988"/>
          <cell r="B988"/>
        </row>
        <row r="989">
          <cell r="A989"/>
          <cell r="B989"/>
        </row>
        <row r="990">
          <cell r="A990"/>
          <cell r="B990"/>
        </row>
        <row r="991">
          <cell r="A991"/>
          <cell r="B991"/>
        </row>
        <row r="992">
          <cell r="A992"/>
          <cell r="B992"/>
        </row>
        <row r="993">
          <cell r="A993"/>
          <cell r="B993"/>
        </row>
        <row r="994">
          <cell r="A994"/>
          <cell r="B994"/>
        </row>
        <row r="995">
          <cell r="A995"/>
          <cell r="B995"/>
        </row>
        <row r="996">
          <cell r="A996"/>
          <cell r="B996"/>
        </row>
        <row r="997">
          <cell r="A997"/>
          <cell r="B997"/>
        </row>
        <row r="998">
          <cell r="A998"/>
          <cell r="B998"/>
        </row>
        <row r="999">
          <cell r="A999"/>
          <cell r="B999"/>
        </row>
        <row r="1000">
          <cell r="A1000"/>
          <cell r="B1000"/>
        </row>
        <row r="1001">
          <cell r="A1001"/>
          <cell r="B1001"/>
        </row>
        <row r="1002">
          <cell r="A1002"/>
          <cell r="B1002"/>
        </row>
        <row r="1003">
          <cell r="A1003"/>
          <cell r="B1003"/>
        </row>
        <row r="1004">
          <cell r="A1004"/>
          <cell r="B1004"/>
        </row>
        <row r="1005">
          <cell r="A1005"/>
          <cell r="B1005"/>
        </row>
        <row r="1006">
          <cell r="A1006"/>
          <cell r="B1006"/>
        </row>
        <row r="1007">
          <cell r="A1007"/>
          <cell r="B1007"/>
        </row>
        <row r="1008">
          <cell r="A1008"/>
          <cell r="B1008"/>
        </row>
        <row r="1009">
          <cell r="A1009"/>
          <cell r="B1009"/>
        </row>
        <row r="1010">
          <cell r="A1010"/>
          <cell r="B1010"/>
        </row>
        <row r="1011">
          <cell r="A1011"/>
          <cell r="B1011"/>
        </row>
        <row r="1012">
          <cell r="A1012"/>
          <cell r="B1012"/>
        </row>
        <row r="1013">
          <cell r="A1013"/>
          <cell r="B1013"/>
        </row>
        <row r="1014">
          <cell r="A1014"/>
          <cell r="B1014"/>
        </row>
        <row r="1015">
          <cell r="A1015"/>
          <cell r="B1015"/>
        </row>
        <row r="1016">
          <cell r="A1016"/>
          <cell r="B1016"/>
        </row>
        <row r="1017">
          <cell r="A1017"/>
          <cell r="B1017"/>
        </row>
        <row r="1018">
          <cell r="A1018"/>
          <cell r="B1018"/>
        </row>
        <row r="1019">
          <cell r="A1019"/>
          <cell r="B1019"/>
        </row>
        <row r="1020">
          <cell r="A1020"/>
          <cell r="B1020"/>
        </row>
        <row r="1021">
          <cell r="A1021"/>
          <cell r="B1021"/>
        </row>
        <row r="1022">
          <cell r="A1022"/>
          <cell r="B1022"/>
        </row>
        <row r="1023">
          <cell r="A1023"/>
          <cell r="B1023"/>
        </row>
        <row r="1024">
          <cell r="A1024"/>
          <cell r="B1024"/>
        </row>
        <row r="1025">
          <cell r="A1025"/>
          <cell r="B1025"/>
        </row>
        <row r="1026">
          <cell r="A1026"/>
          <cell r="B1026"/>
        </row>
        <row r="1027">
          <cell r="A1027"/>
          <cell r="B1027"/>
        </row>
        <row r="1028">
          <cell r="A1028"/>
          <cell r="B1028"/>
        </row>
        <row r="1029">
          <cell r="A1029"/>
          <cell r="B1029"/>
        </row>
        <row r="1030">
          <cell r="A1030"/>
          <cell r="B1030"/>
        </row>
        <row r="1031">
          <cell r="A1031"/>
          <cell r="B1031"/>
        </row>
        <row r="1032">
          <cell r="A1032"/>
          <cell r="B1032"/>
        </row>
        <row r="1033">
          <cell r="A1033"/>
          <cell r="B1033"/>
        </row>
        <row r="1034">
          <cell r="A1034"/>
          <cell r="B1034"/>
        </row>
        <row r="1035">
          <cell r="A1035"/>
          <cell r="B1035"/>
        </row>
        <row r="1036">
          <cell r="A1036"/>
          <cell r="B1036"/>
        </row>
        <row r="1037">
          <cell r="A1037"/>
          <cell r="B1037"/>
        </row>
        <row r="1038">
          <cell r="A1038"/>
          <cell r="B1038"/>
        </row>
        <row r="1039">
          <cell r="A1039"/>
          <cell r="B1039"/>
        </row>
        <row r="1040">
          <cell r="A1040"/>
          <cell r="B1040"/>
        </row>
        <row r="1041">
          <cell r="A1041"/>
          <cell r="B1041"/>
        </row>
        <row r="1042">
          <cell r="A1042"/>
          <cell r="B1042"/>
        </row>
        <row r="1043">
          <cell r="A1043"/>
          <cell r="B1043"/>
        </row>
        <row r="1044">
          <cell r="A1044"/>
          <cell r="B1044"/>
        </row>
        <row r="1045">
          <cell r="A1045"/>
          <cell r="B1045"/>
        </row>
        <row r="1046">
          <cell r="A1046"/>
          <cell r="B1046"/>
        </row>
        <row r="1047">
          <cell r="A1047"/>
          <cell r="B1047"/>
        </row>
        <row r="1048">
          <cell r="A1048"/>
          <cell r="B1048"/>
        </row>
        <row r="1049">
          <cell r="A1049"/>
          <cell r="B1049"/>
        </row>
        <row r="1050">
          <cell r="A1050"/>
          <cell r="B1050"/>
        </row>
        <row r="1051">
          <cell r="A1051"/>
          <cell r="B1051"/>
        </row>
        <row r="1052">
          <cell r="A1052"/>
          <cell r="B1052"/>
        </row>
        <row r="1053">
          <cell r="A1053"/>
          <cell r="B1053"/>
        </row>
        <row r="1054">
          <cell r="A1054"/>
          <cell r="B1054"/>
        </row>
        <row r="1055">
          <cell r="A1055"/>
          <cell r="B1055"/>
        </row>
        <row r="1056">
          <cell r="A1056"/>
          <cell r="B1056"/>
        </row>
        <row r="1057">
          <cell r="A1057"/>
          <cell r="B1057"/>
        </row>
        <row r="1058">
          <cell r="A1058"/>
          <cell r="B1058"/>
        </row>
        <row r="1059">
          <cell r="A1059"/>
          <cell r="B1059"/>
        </row>
        <row r="1060">
          <cell r="A1060"/>
          <cell r="B1060"/>
        </row>
        <row r="1061">
          <cell r="A1061"/>
          <cell r="B1061"/>
        </row>
        <row r="1062">
          <cell r="A1062"/>
          <cell r="B1062"/>
        </row>
        <row r="1063">
          <cell r="A1063"/>
          <cell r="B1063"/>
        </row>
        <row r="1064">
          <cell r="A1064"/>
          <cell r="B1064"/>
        </row>
        <row r="1065">
          <cell r="A1065"/>
          <cell r="B1065"/>
        </row>
        <row r="1066">
          <cell r="A1066"/>
          <cell r="B1066"/>
        </row>
        <row r="1067">
          <cell r="A1067"/>
          <cell r="B1067"/>
        </row>
        <row r="1068">
          <cell r="A1068"/>
          <cell r="B1068"/>
        </row>
        <row r="1069">
          <cell r="A1069"/>
          <cell r="B1069"/>
        </row>
        <row r="1070">
          <cell r="A1070"/>
          <cell r="B1070"/>
        </row>
        <row r="1071">
          <cell r="A1071"/>
          <cell r="B1071"/>
        </row>
        <row r="1072">
          <cell r="A1072"/>
          <cell r="B1072"/>
        </row>
        <row r="1073">
          <cell r="A1073"/>
          <cell r="B1073"/>
        </row>
        <row r="1074">
          <cell r="A1074"/>
          <cell r="B1074"/>
        </row>
        <row r="1075">
          <cell r="A1075"/>
          <cell r="B1075"/>
        </row>
        <row r="1076">
          <cell r="A1076"/>
          <cell r="B1076"/>
        </row>
        <row r="1077">
          <cell r="A1077"/>
          <cell r="B1077"/>
        </row>
        <row r="1078">
          <cell r="A1078"/>
          <cell r="B1078"/>
        </row>
        <row r="1079">
          <cell r="A1079"/>
          <cell r="B1079"/>
        </row>
        <row r="1080">
          <cell r="A1080"/>
          <cell r="B1080"/>
        </row>
        <row r="1081">
          <cell r="A1081"/>
          <cell r="B1081"/>
        </row>
        <row r="1082">
          <cell r="A1082"/>
          <cell r="B1082"/>
        </row>
        <row r="1083">
          <cell r="A1083"/>
          <cell r="B1083"/>
        </row>
        <row r="1084">
          <cell r="A1084"/>
          <cell r="B1084"/>
        </row>
        <row r="1085">
          <cell r="A1085"/>
          <cell r="B1085"/>
        </row>
        <row r="1086">
          <cell r="A1086"/>
          <cell r="B1086"/>
        </row>
        <row r="1087">
          <cell r="A1087"/>
          <cell r="B1087"/>
        </row>
        <row r="1088">
          <cell r="A1088"/>
          <cell r="B1088"/>
        </row>
        <row r="1089">
          <cell r="A1089"/>
          <cell r="B1089"/>
        </row>
        <row r="1090">
          <cell r="A1090"/>
          <cell r="B1090"/>
        </row>
        <row r="1091">
          <cell r="A1091"/>
          <cell r="B1091"/>
        </row>
        <row r="1092">
          <cell r="A1092"/>
          <cell r="B1092"/>
        </row>
        <row r="1093">
          <cell r="A1093"/>
          <cell r="B1093"/>
        </row>
        <row r="1094">
          <cell r="A1094"/>
          <cell r="B1094"/>
        </row>
        <row r="1095">
          <cell r="A1095"/>
          <cell r="B1095"/>
        </row>
        <row r="1096">
          <cell r="A1096"/>
          <cell r="B1096"/>
        </row>
        <row r="1097">
          <cell r="A1097"/>
          <cell r="B1097"/>
        </row>
        <row r="1098">
          <cell r="A1098"/>
          <cell r="B1098"/>
        </row>
        <row r="1099">
          <cell r="A1099"/>
          <cell r="B1099"/>
        </row>
        <row r="1100">
          <cell r="A1100"/>
          <cell r="B1100"/>
        </row>
        <row r="1101">
          <cell r="A1101"/>
          <cell r="B1101"/>
        </row>
        <row r="1102">
          <cell r="A1102"/>
          <cell r="B1102"/>
        </row>
        <row r="1103">
          <cell r="A1103"/>
          <cell r="B1103"/>
        </row>
        <row r="1104">
          <cell r="A1104"/>
          <cell r="B1104"/>
        </row>
        <row r="1105">
          <cell r="A1105"/>
          <cell r="B1105"/>
        </row>
        <row r="1106">
          <cell r="A1106"/>
          <cell r="B1106"/>
        </row>
        <row r="1107">
          <cell r="A1107"/>
          <cell r="B1107"/>
        </row>
        <row r="1108">
          <cell r="A1108"/>
          <cell r="B1108"/>
        </row>
        <row r="1109">
          <cell r="A1109"/>
          <cell r="B1109"/>
        </row>
        <row r="1110">
          <cell r="A1110"/>
          <cell r="B1110"/>
        </row>
        <row r="1111">
          <cell r="A1111"/>
          <cell r="B1111"/>
        </row>
        <row r="1112">
          <cell r="A1112"/>
          <cell r="B1112"/>
        </row>
        <row r="1113">
          <cell r="A1113"/>
          <cell r="B1113"/>
        </row>
        <row r="1114">
          <cell r="A1114"/>
          <cell r="B1114"/>
        </row>
        <row r="1115">
          <cell r="A1115"/>
          <cell r="B1115"/>
        </row>
        <row r="1116">
          <cell r="A1116"/>
          <cell r="B1116"/>
        </row>
        <row r="1117">
          <cell r="A1117"/>
          <cell r="B1117"/>
        </row>
        <row r="1118">
          <cell r="A1118"/>
          <cell r="B1118"/>
        </row>
        <row r="1119">
          <cell r="A1119"/>
          <cell r="B1119"/>
        </row>
        <row r="1120">
          <cell r="A1120"/>
          <cell r="B1120"/>
        </row>
        <row r="1121">
          <cell r="A1121"/>
          <cell r="B1121"/>
        </row>
        <row r="1122">
          <cell r="A1122"/>
          <cell r="B1122"/>
        </row>
        <row r="1123">
          <cell r="A1123"/>
          <cell r="B1123"/>
        </row>
        <row r="1124">
          <cell r="A1124"/>
          <cell r="B1124"/>
        </row>
        <row r="1125">
          <cell r="A1125"/>
          <cell r="B1125"/>
        </row>
        <row r="1126">
          <cell r="A1126"/>
          <cell r="B1126"/>
        </row>
        <row r="1127">
          <cell r="A1127"/>
          <cell r="B1127"/>
        </row>
        <row r="1128">
          <cell r="A1128"/>
          <cell r="B1128"/>
        </row>
        <row r="1129">
          <cell r="A1129"/>
          <cell r="B1129"/>
        </row>
        <row r="1130">
          <cell r="A1130"/>
          <cell r="B1130"/>
        </row>
        <row r="1131">
          <cell r="A1131"/>
          <cell r="B1131"/>
        </row>
        <row r="1132">
          <cell r="A1132"/>
          <cell r="B1132"/>
        </row>
        <row r="1133">
          <cell r="A1133"/>
          <cell r="B1133"/>
        </row>
        <row r="1134">
          <cell r="A1134"/>
          <cell r="B1134"/>
        </row>
        <row r="1135">
          <cell r="A1135"/>
          <cell r="B1135"/>
        </row>
        <row r="1136">
          <cell r="A1136"/>
          <cell r="B1136"/>
        </row>
        <row r="1137">
          <cell r="A1137"/>
          <cell r="B1137"/>
        </row>
        <row r="1138">
          <cell r="A1138"/>
          <cell r="B1138"/>
        </row>
        <row r="1139">
          <cell r="A1139"/>
          <cell r="B1139"/>
        </row>
        <row r="1140">
          <cell r="A1140"/>
          <cell r="B1140"/>
        </row>
        <row r="1141">
          <cell r="A1141"/>
          <cell r="B1141"/>
        </row>
        <row r="1142">
          <cell r="A1142"/>
          <cell r="B1142"/>
        </row>
        <row r="1143">
          <cell r="A1143"/>
          <cell r="B1143"/>
        </row>
        <row r="1144">
          <cell r="A1144"/>
          <cell r="B1144"/>
        </row>
        <row r="1145">
          <cell r="A1145"/>
          <cell r="B1145"/>
        </row>
        <row r="1146">
          <cell r="A1146"/>
          <cell r="B1146"/>
        </row>
        <row r="1147">
          <cell r="A1147"/>
          <cell r="B1147"/>
        </row>
        <row r="1148">
          <cell r="A1148"/>
          <cell r="B1148"/>
        </row>
        <row r="1149">
          <cell r="A1149"/>
          <cell r="B1149"/>
        </row>
        <row r="1150">
          <cell r="A1150"/>
          <cell r="B1150"/>
        </row>
        <row r="1151">
          <cell r="A1151"/>
          <cell r="B1151"/>
        </row>
        <row r="1152">
          <cell r="A1152"/>
          <cell r="B1152"/>
        </row>
        <row r="1153">
          <cell r="A1153"/>
          <cell r="B1153"/>
        </row>
        <row r="1154">
          <cell r="A1154"/>
          <cell r="B1154"/>
        </row>
        <row r="1155">
          <cell r="A1155"/>
          <cell r="B1155"/>
        </row>
        <row r="1156">
          <cell r="A1156"/>
          <cell r="B1156"/>
        </row>
        <row r="1157">
          <cell r="A1157"/>
          <cell r="B1157"/>
        </row>
        <row r="1158">
          <cell r="A1158"/>
          <cell r="B1158"/>
        </row>
        <row r="1159">
          <cell r="A1159"/>
          <cell r="B1159"/>
        </row>
        <row r="1160">
          <cell r="A1160"/>
          <cell r="B1160"/>
        </row>
        <row r="1161">
          <cell r="A1161"/>
          <cell r="B1161"/>
        </row>
        <row r="1162">
          <cell r="A1162"/>
          <cell r="B1162"/>
        </row>
        <row r="1163">
          <cell r="A1163"/>
          <cell r="B1163"/>
        </row>
        <row r="1164">
          <cell r="A1164"/>
          <cell r="B1164"/>
        </row>
        <row r="1165">
          <cell r="A1165"/>
          <cell r="B1165"/>
        </row>
        <row r="1166">
          <cell r="A1166"/>
          <cell r="B1166"/>
        </row>
        <row r="1167">
          <cell r="A1167"/>
          <cell r="B1167"/>
        </row>
        <row r="1168">
          <cell r="A1168"/>
          <cell r="B1168"/>
        </row>
        <row r="1169">
          <cell r="A1169"/>
          <cell r="B1169"/>
        </row>
        <row r="1170">
          <cell r="A1170"/>
          <cell r="B1170"/>
        </row>
        <row r="1171">
          <cell r="A1171"/>
          <cell r="B1171"/>
        </row>
        <row r="1172">
          <cell r="A1172"/>
          <cell r="B1172"/>
        </row>
        <row r="1173">
          <cell r="A1173"/>
          <cell r="B1173"/>
        </row>
        <row r="1174">
          <cell r="A1174"/>
          <cell r="B1174"/>
        </row>
        <row r="1175">
          <cell r="A1175"/>
          <cell r="B1175"/>
        </row>
        <row r="1176">
          <cell r="A1176"/>
          <cell r="B1176"/>
        </row>
        <row r="1177">
          <cell r="A1177"/>
          <cell r="B1177"/>
        </row>
        <row r="1178">
          <cell r="A1178"/>
          <cell r="B1178"/>
        </row>
        <row r="1179">
          <cell r="A1179"/>
          <cell r="B1179"/>
        </row>
        <row r="1180">
          <cell r="A1180"/>
          <cell r="B1180"/>
        </row>
        <row r="1181">
          <cell r="A1181"/>
          <cell r="B1181"/>
        </row>
        <row r="1182">
          <cell r="A1182"/>
          <cell r="B1182"/>
        </row>
        <row r="1183">
          <cell r="A1183"/>
          <cell r="B1183"/>
        </row>
        <row r="1184">
          <cell r="A1184"/>
          <cell r="B1184"/>
        </row>
        <row r="1185">
          <cell r="A1185"/>
          <cell r="B1185"/>
        </row>
        <row r="1186">
          <cell r="A1186"/>
          <cell r="B1186"/>
        </row>
        <row r="1187">
          <cell r="A1187"/>
          <cell r="B1187"/>
        </row>
        <row r="1188">
          <cell r="A1188"/>
          <cell r="B1188"/>
        </row>
        <row r="1189">
          <cell r="A1189"/>
          <cell r="B1189"/>
        </row>
        <row r="1190">
          <cell r="A1190"/>
          <cell r="B1190"/>
        </row>
        <row r="1191">
          <cell r="A1191"/>
          <cell r="B1191"/>
        </row>
        <row r="1192">
          <cell r="A1192"/>
          <cell r="B1192"/>
        </row>
        <row r="1193">
          <cell r="A1193"/>
          <cell r="B1193"/>
        </row>
        <row r="1194">
          <cell r="A1194"/>
          <cell r="B1194"/>
        </row>
        <row r="1195">
          <cell r="A1195"/>
          <cell r="B1195"/>
        </row>
        <row r="1196">
          <cell r="A1196"/>
          <cell r="B1196"/>
        </row>
        <row r="1197">
          <cell r="A1197"/>
          <cell r="B1197"/>
        </row>
        <row r="1198">
          <cell r="A1198"/>
          <cell r="B1198"/>
        </row>
        <row r="1199">
          <cell r="A1199"/>
          <cell r="B1199"/>
        </row>
        <row r="1200">
          <cell r="A1200"/>
          <cell r="B1200"/>
        </row>
        <row r="1201">
          <cell r="A1201"/>
          <cell r="B1201"/>
        </row>
        <row r="1202">
          <cell r="A1202"/>
          <cell r="B1202"/>
        </row>
        <row r="1203">
          <cell r="A1203"/>
          <cell r="B1203"/>
        </row>
        <row r="1204">
          <cell r="A1204"/>
          <cell r="B1204"/>
        </row>
        <row r="1205">
          <cell r="A1205"/>
          <cell r="B1205"/>
        </row>
        <row r="1206">
          <cell r="A1206"/>
          <cell r="B1206"/>
        </row>
        <row r="1207">
          <cell r="A1207"/>
          <cell r="B1207"/>
        </row>
        <row r="1208">
          <cell r="A1208"/>
          <cell r="B1208"/>
        </row>
        <row r="1209">
          <cell r="A1209"/>
          <cell r="B1209"/>
        </row>
        <row r="1210">
          <cell r="A1210"/>
          <cell r="B1210"/>
        </row>
        <row r="1211">
          <cell r="A1211"/>
          <cell r="B1211"/>
        </row>
        <row r="1212">
          <cell r="A1212"/>
          <cell r="B1212"/>
        </row>
        <row r="1213">
          <cell r="A1213"/>
          <cell r="B1213"/>
        </row>
        <row r="1214">
          <cell r="A1214"/>
          <cell r="B1214"/>
        </row>
        <row r="1215">
          <cell r="A1215"/>
          <cell r="B1215"/>
        </row>
        <row r="1216">
          <cell r="A1216"/>
          <cell r="B1216"/>
        </row>
        <row r="1217">
          <cell r="A1217"/>
          <cell r="B1217"/>
        </row>
        <row r="1218">
          <cell r="A1218"/>
          <cell r="B1218"/>
        </row>
        <row r="1219">
          <cell r="A1219"/>
          <cell r="B1219"/>
        </row>
        <row r="1220">
          <cell r="A1220"/>
          <cell r="B1220"/>
        </row>
        <row r="1221">
          <cell r="A1221"/>
          <cell r="B1221"/>
        </row>
        <row r="1222">
          <cell r="A1222"/>
          <cell r="B1222"/>
        </row>
        <row r="1223">
          <cell r="A1223"/>
          <cell r="B1223"/>
        </row>
        <row r="1224">
          <cell r="A1224"/>
          <cell r="B1224"/>
        </row>
        <row r="1225">
          <cell r="A1225"/>
          <cell r="B1225"/>
        </row>
        <row r="1226">
          <cell r="A1226"/>
          <cell r="B1226"/>
        </row>
        <row r="1227">
          <cell r="A1227"/>
          <cell r="B1227"/>
        </row>
        <row r="1228">
          <cell r="A1228"/>
          <cell r="B1228"/>
        </row>
        <row r="1229">
          <cell r="A1229"/>
          <cell r="B1229"/>
        </row>
        <row r="1230">
          <cell r="A1230"/>
          <cell r="B1230"/>
        </row>
        <row r="1231">
          <cell r="A1231"/>
          <cell r="B1231"/>
        </row>
        <row r="1232">
          <cell r="A1232"/>
          <cell r="B1232"/>
        </row>
        <row r="1233">
          <cell r="A1233"/>
          <cell r="B1233"/>
        </row>
        <row r="1234">
          <cell r="A1234"/>
          <cell r="B1234"/>
        </row>
        <row r="1235">
          <cell r="A1235"/>
          <cell r="B1235"/>
        </row>
        <row r="1236">
          <cell r="A1236"/>
          <cell r="B1236"/>
        </row>
        <row r="1237">
          <cell r="A1237"/>
          <cell r="B1237"/>
        </row>
        <row r="1238">
          <cell r="A1238"/>
          <cell r="B1238"/>
        </row>
        <row r="1239">
          <cell r="A1239"/>
          <cell r="B1239"/>
        </row>
        <row r="1240">
          <cell r="A1240"/>
          <cell r="B1240"/>
        </row>
        <row r="1241">
          <cell r="A1241"/>
          <cell r="B1241"/>
        </row>
        <row r="1242">
          <cell r="A1242"/>
          <cell r="B1242"/>
        </row>
        <row r="1243">
          <cell r="A1243"/>
          <cell r="B1243"/>
        </row>
        <row r="1244">
          <cell r="A1244"/>
          <cell r="B1244"/>
        </row>
        <row r="1245">
          <cell r="A1245"/>
          <cell r="B1245"/>
        </row>
        <row r="1246">
          <cell r="A1246"/>
          <cell r="B1246"/>
        </row>
        <row r="1247">
          <cell r="A1247"/>
          <cell r="B1247"/>
        </row>
        <row r="1248">
          <cell r="A1248"/>
          <cell r="B1248"/>
        </row>
        <row r="1249">
          <cell r="A1249"/>
          <cell r="B1249"/>
        </row>
        <row r="1250">
          <cell r="A1250"/>
          <cell r="B1250"/>
        </row>
        <row r="1251">
          <cell r="A1251"/>
          <cell r="B1251"/>
        </row>
        <row r="1252">
          <cell r="A1252"/>
          <cell r="B1252"/>
        </row>
        <row r="1253">
          <cell r="A1253"/>
          <cell r="B1253"/>
        </row>
        <row r="1254">
          <cell r="A1254"/>
          <cell r="B1254"/>
        </row>
        <row r="1255">
          <cell r="A1255"/>
          <cell r="B1255"/>
        </row>
        <row r="1256">
          <cell r="A1256"/>
          <cell r="B1256"/>
        </row>
        <row r="1257">
          <cell r="A1257"/>
          <cell r="B1257"/>
        </row>
        <row r="1258">
          <cell r="A1258"/>
          <cell r="B1258"/>
        </row>
        <row r="1259">
          <cell r="A1259"/>
          <cell r="B1259"/>
        </row>
        <row r="1260">
          <cell r="A1260"/>
          <cell r="B1260"/>
        </row>
        <row r="1261">
          <cell r="A1261"/>
          <cell r="B1261"/>
        </row>
        <row r="1262">
          <cell r="A1262"/>
          <cell r="B1262"/>
        </row>
        <row r="1263">
          <cell r="A1263"/>
          <cell r="B1263"/>
        </row>
        <row r="1264">
          <cell r="A1264"/>
          <cell r="B1264"/>
        </row>
        <row r="1265">
          <cell r="A1265"/>
          <cell r="B1265"/>
        </row>
        <row r="1266">
          <cell r="A1266"/>
          <cell r="B1266"/>
        </row>
        <row r="1267">
          <cell r="A1267"/>
          <cell r="B1267"/>
        </row>
        <row r="1268">
          <cell r="A1268"/>
          <cell r="B1268"/>
        </row>
        <row r="1269">
          <cell r="A1269"/>
          <cell r="B1269"/>
        </row>
        <row r="1270">
          <cell r="A1270"/>
          <cell r="B1270"/>
        </row>
        <row r="1271">
          <cell r="A1271"/>
          <cell r="B1271"/>
        </row>
        <row r="1272">
          <cell r="A1272"/>
          <cell r="B1272"/>
        </row>
        <row r="1273">
          <cell r="A1273"/>
          <cell r="B1273"/>
        </row>
        <row r="1274">
          <cell r="A1274"/>
          <cell r="B1274"/>
        </row>
        <row r="1275">
          <cell r="A1275"/>
          <cell r="B1275"/>
        </row>
        <row r="1276">
          <cell r="A1276"/>
          <cell r="B1276"/>
        </row>
        <row r="1277">
          <cell r="A1277"/>
          <cell r="B1277"/>
        </row>
        <row r="1278">
          <cell r="A1278"/>
          <cell r="B1278"/>
        </row>
        <row r="1279">
          <cell r="A1279"/>
          <cell r="B1279"/>
        </row>
        <row r="1280">
          <cell r="A1280"/>
          <cell r="B1280"/>
        </row>
        <row r="1281">
          <cell r="A1281"/>
          <cell r="B1281"/>
        </row>
        <row r="1282">
          <cell r="A1282"/>
          <cell r="B1282"/>
        </row>
        <row r="1283">
          <cell r="A1283"/>
          <cell r="B1283"/>
        </row>
        <row r="1284">
          <cell r="A1284"/>
          <cell r="B1284"/>
        </row>
        <row r="1285">
          <cell r="A1285"/>
          <cell r="B1285"/>
        </row>
        <row r="1286">
          <cell r="A1286"/>
          <cell r="B1286"/>
        </row>
        <row r="1287">
          <cell r="A1287"/>
          <cell r="B1287"/>
        </row>
        <row r="1288">
          <cell r="A1288"/>
          <cell r="B1288"/>
        </row>
        <row r="1289">
          <cell r="A1289"/>
          <cell r="B1289"/>
        </row>
        <row r="1290">
          <cell r="A1290"/>
          <cell r="B1290"/>
        </row>
        <row r="1291">
          <cell r="A1291"/>
          <cell r="B1291"/>
        </row>
        <row r="1292">
          <cell r="A1292"/>
          <cell r="B1292"/>
        </row>
        <row r="1293">
          <cell r="A1293"/>
          <cell r="B1293"/>
        </row>
        <row r="1294">
          <cell r="A1294"/>
          <cell r="B1294"/>
        </row>
        <row r="1295">
          <cell r="A1295"/>
          <cell r="B1295"/>
        </row>
        <row r="1296">
          <cell r="A1296"/>
          <cell r="B1296"/>
        </row>
        <row r="1297">
          <cell r="A1297"/>
          <cell r="B1297"/>
        </row>
        <row r="1298">
          <cell r="A1298"/>
          <cell r="B1298"/>
        </row>
        <row r="1299">
          <cell r="A1299"/>
          <cell r="B1299"/>
        </row>
        <row r="1300">
          <cell r="A1300"/>
          <cell r="B1300"/>
        </row>
        <row r="1301">
          <cell r="A1301"/>
          <cell r="B1301"/>
        </row>
        <row r="1302">
          <cell r="A1302"/>
          <cell r="B1302"/>
        </row>
        <row r="1303">
          <cell r="A1303"/>
          <cell r="B1303"/>
        </row>
        <row r="1304">
          <cell r="A1304"/>
          <cell r="B1304"/>
        </row>
        <row r="1305">
          <cell r="A1305"/>
          <cell r="B1305"/>
        </row>
        <row r="1306">
          <cell r="A1306"/>
          <cell r="B1306"/>
        </row>
        <row r="1307">
          <cell r="A1307"/>
          <cell r="B1307"/>
        </row>
        <row r="1308">
          <cell r="A1308"/>
          <cell r="B1308"/>
        </row>
        <row r="1309">
          <cell r="A1309"/>
          <cell r="B1309"/>
        </row>
        <row r="1310">
          <cell r="A1310"/>
          <cell r="B1310"/>
        </row>
        <row r="1311">
          <cell r="A1311"/>
          <cell r="B1311"/>
        </row>
        <row r="1312">
          <cell r="A1312"/>
          <cell r="B1312"/>
        </row>
        <row r="1313">
          <cell r="A1313"/>
          <cell r="B1313"/>
        </row>
        <row r="1314">
          <cell r="A1314"/>
          <cell r="B1314"/>
        </row>
        <row r="1315">
          <cell r="A1315"/>
          <cell r="B1315"/>
        </row>
        <row r="1316">
          <cell r="A1316"/>
          <cell r="B1316"/>
        </row>
        <row r="1317">
          <cell r="A1317"/>
          <cell r="B1317"/>
        </row>
        <row r="1318">
          <cell r="A1318"/>
          <cell r="B1318"/>
        </row>
        <row r="1319">
          <cell r="A1319"/>
          <cell r="B1319"/>
        </row>
        <row r="1320">
          <cell r="A1320"/>
          <cell r="B1320"/>
        </row>
        <row r="1321">
          <cell r="A1321"/>
          <cell r="B1321"/>
        </row>
        <row r="1322">
          <cell r="A1322"/>
          <cell r="B1322"/>
        </row>
        <row r="1323">
          <cell r="A1323"/>
          <cell r="B1323"/>
        </row>
        <row r="1324">
          <cell r="A1324"/>
          <cell r="B1324"/>
        </row>
        <row r="1325">
          <cell r="A1325"/>
          <cell r="B1325"/>
        </row>
        <row r="1326">
          <cell r="A1326"/>
          <cell r="B1326"/>
        </row>
        <row r="1327">
          <cell r="A1327"/>
          <cell r="B1327"/>
        </row>
        <row r="1328">
          <cell r="A1328"/>
          <cell r="B1328"/>
        </row>
        <row r="1329">
          <cell r="A1329"/>
          <cell r="B1329"/>
        </row>
        <row r="1330">
          <cell r="A1330"/>
          <cell r="B1330"/>
        </row>
        <row r="1331">
          <cell r="A1331"/>
          <cell r="B1331"/>
        </row>
        <row r="1332">
          <cell r="A1332"/>
          <cell r="B1332"/>
        </row>
        <row r="1333">
          <cell r="A1333"/>
          <cell r="B1333"/>
        </row>
        <row r="1334">
          <cell r="A1334"/>
          <cell r="B1334"/>
        </row>
        <row r="1335">
          <cell r="A1335"/>
          <cell r="B1335"/>
        </row>
        <row r="1336">
          <cell r="A1336"/>
          <cell r="B1336"/>
        </row>
        <row r="1337">
          <cell r="A1337"/>
          <cell r="B1337"/>
        </row>
        <row r="1338">
          <cell r="A1338"/>
          <cell r="B1338"/>
        </row>
        <row r="1339">
          <cell r="A1339"/>
          <cell r="B1339"/>
        </row>
        <row r="1340">
          <cell r="A1340"/>
          <cell r="B1340"/>
        </row>
        <row r="1341">
          <cell r="A1341"/>
          <cell r="B1341"/>
        </row>
        <row r="1342">
          <cell r="A1342"/>
          <cell r="B1342"/>
        </row>
        <row r="1343">
          <cell r="A1343"/>
          <cell r="B1343"/>
        </row>
        <row r="1344">
          <cell r="A1344"/>
          <cell r="B1344"/>
        </row>
        <row r="1345">
          <cell r="A1345"/>
          <cell r="B1345"/>
        </row>
        <row r="1346">
          <cell r="A1346"/>
          <cell r="B1346"/>
        </row>
        <row r="1347">
          <cell r="A1347"/>
          <cell r="B1347"/>
        </row>
        <row r="1348">
          <cell r="A1348"/>
          <cell r="B1348"/>
        </row>
        <row r="1349">
          <cell r="A1349"/>
          <cell r="B1349"/>
        </row>
        <row r="1350">
          <cell r="A1350"/>
          <cell r="B1350"/>
        </row>
        <row r="1351">
          <cell r="A1351"/>
          <cell r="B1351"/>
        </row>
        <row r="1352">
          <cell r="A1352"/>
          <cell r="B1352"/>
        </row>
        <row r="1353">
          <cell r="A1353"/>
          <cell r="B1353"/>
        </row>
        <row r="1354">
          <cell r="A1354"/>
          <cell r="B1354"/>
        </row>
        <row r="1355">
          <cell r="A1355"/>
          <cell r="B1355"/>
        </row>
        <row r="1356">
          <cell r="A1356"/>
          <cell r="B1356"/>
        </row>
        <row r="1357">
          <cell r="A1357"/>
          <cell r="B1357"/>
        </row>
        <row r="1358">
          <cell r="A1358"/>
          <cell r="B1358"/>
        </row>
        <row r="1359">
          <cell r="A1359"/>
          <cell r="B1359"/>
        </row>
        <row r="1360">
          <cell r="A1360"/>
          <cell r="B1360"/>
        </row>
        <row r="1361">
          <cell r="A1361"/>
          <cell r="B1361"/>
        </row>
        <row r="1362">
          <cell r="A1362"/>
          <cell r="B1362"/>
        </row>
        <row r="1363">
          <cell r="A1363"/>
          <cell r="B1363"/>
        </row>
        <row r="1364">
          <cell r="A1364"/>
          <cell r="B1364"/>
        </row>
        <row r="1365">
          <cell r="A1365"/>
          <cell r="B1365"/>
        </row>
        <row r="1366">
          <cell r="A1366"/>
          <cell r="B1366"/>
        </row>
        <row r="1367">
          <cell r="A1367"/>
          <cell r="B1367"/>
        </row>
        <row r="1368">
          <cell r="A1368"/>
          <cell r="B1368"/>
        </row>
        <row r="1369">
          <cell r="A1369"/>
          <cell r="B1369"/>
        </row>
        <row r="1370">
          <cell r="A1370"/>
          <cell r="B1370"/>
        </row>
        <row r="1371">
          <cell r="A1371"/>
          <cell r="B1371"/>
        </row>
        <row r="1372">
          <cell r="A1372"/>
          <cell r="B1372"/>
        </row>
        <row r="1373">
          <cell r="A1373"/>
          <cell r="B1373"/>
        </row>
        <row r="1374">
          <cell r="A1374"/>
          <cell r="B1374"/>
        </row>
        <row r="1375">
          <cell r="A1375"/>
          <cell r="B1375"/>
        </row>
        <row r="1376">
          <cell r="A1376"/>
          <cell r="B1376"/>
        </row>
        <row r="1377">
          <cell r="A1377"/>
          <cell r="B1377"/>
        </row>
        <row r="1378">
          <cell r="A1378"/>
          <cell r="B1378"/>
        </row>
        <row r="1379">
          <cell r="A1379"/>
          <cell r="B1379"/>
        </row>
        <row r="1380">
          <cell r="A1380"/>
          <cell r="B1380"/>
        </row>
        <row r="1381">
          <cell r="A1381"/>
          <cell r="B1381"/>
        </row>
        <row r="1382">
          <cell r="A1382"/>
          <cell r="B1382"/>
        </row>
        <row r="1383">
          <cell r="A1383"/>
          <cell r="B1383"/>
        </row>
        <row r="1384">
          <cell r="A1384"/>
          <cell r="B1384"/>
        </row>
        <row r="1385">
          <cell r="A1385"/>
          <cell r="B1385"/>
        </row>
        <row r="1386">
          <cell r="A1386"/>
          <cell r="B1386"/>
        </row>
        <row r="1387">
          <cell r="A1387"/>
          <cell r="B1387"/>
        </row>
        <row r="1388">
          <cell r="A1388"/>
          <cell r="B1388"/>
        </row>
        <row r="1389">
          <cell r="A1389"/>
          <cell r="B1389"/>
        </row>
        <row r="1390">
          <cell r="A1390"/>
          <cell r="B1390"/>
        </row>
        <row r="1391">
          <cell r="A1391"/>
          <cell r="B1391"/>
        </row>
        <row r="1392">
          <cell r="A1392"/>
          <cell r="B1392"/>
        </row>
        <row r="1393">
          <cell r="A1393"/>
          <cell r="B1393"/>
        </row>
        <row r="1394">
          <cell r="A1394"/>
          <cell r="B1394"/>
        </row>
        <row r="1395">
          <cell r="A1395"/>
          <cell r="B1395"/>
        </row>
        <row r="1396">
          <cell r="A1396"/>
          <cell r="B1396"/>
        </row>
        <row r="1397">
          <cell r="A1397"/>
          <cell r="B1397"/>
        </row>
        <row r="1398">
          <cell r="A1398"/>
          <cell r="B1398"/>
        </row>
        <row r="1399">
          <cell r="A1399"/>
          <cell r="B1399"/>
        </row>
        <row r="1400">
          <cell r="A1400"/>
          <cell r="B1400"/>
        </row>
        <row r="1401">
          <cell r="A1401"/>
          <cell r="B1401"/>
        </row>
        <row r="1402">
          <cell r="A1402"/>
          <cell r="B1402"/>
        </row>
        <row r="1403">
          <cell r="A1403"/>
          <cell r="B1403"/>
        </row>
        <row r="1404">
          <cell r="A1404"/>
          <cell r="B1404"/>
        </row>
        <row r="1405">
          <cell r="A1405"/>
          <cell r="B1405"/>
        </row>
        <row r="1406">
          <cell r="A1406"/>
          <cell r="B1406"/>
        </row>
        <row r="1407">
          <cell r="A1407"/>
          <cell r="B1407"/>
        </row>
        <row r="1408">
          <cell r="A1408"/>
          <cell r="B1408"/>
        </row>
        <row r="1409">
          <cell r="A1409"/>
          <cell r="B1409"/>
        </row>
        <row r="1410">
          <cell r="A1410"/>
          <cell r="B1410"/>
        </row>
        <row r="1411">
          <cell r="A1411"/>
          <cell r="B1411"/>
        </row>
        <row r="1412">
          <cell r="A1412"/>
          <cell r="B1412"/>
        </row>
        <row r="1413">
          <cell r="A1413"/>
          <cell r="B1413"/>
        </row>
        <row r="1414">
          <cell r="A1414"/>
          <cell r="B1414"/>
        </row>
        <row r="1415">
          <cell r="A1415"/>
          <cell r="B1415"/>
        </row>
        <row r="1416">
          <cell r="A1416"/>
          <cell r="B1416"/>
        </row>
        <row r="1417">
          <cell r="A1417"/>
          <cell r="B1417"/>
        </row>
        <row r="1418">
          <cell r="A1418"/>
          <cell r="B1418"/>
        </row>
        <row r="1419">
          <cell r="A1419"/>
          <cell r="B1419"/>
        </row>
        <row r="1420">
          <cell r="A1420"/>
          <cell r="B1420"/>
        </row>
        <row r="1421">
          <cell r="A1421"/>
          <cell r="B1421"/>
        </row>
        <row r="1422">
          <cell r="A1422"/>
          <cell r="B1422"/>
        </row>
        <row r="1423">
          <cell r="A1423"/>
          <cell r="B1423"/>
        </row>
        <row r="1424">
          <cell r="A1424"/>
          <cell r="B1424"/>
        </row>
        <row r="1425">
          <cell r="A1425"/>
          <cell r="B1425"/>
        </row>
        <row r="1426">
          <cell r="A1426"/>
          <cell r="B1426"/>
        </row>
        <row r="1427">
          <cell r="A1427"/>
          <cell r="B1427"/>
        </row>
        <row r="1428">
          <cell r="A1428"/>
          <cell r="B1428"/>
        </row>
        <row r="1429">
          <cell r="A1429"/>
          <cell r="B1429"/>
        </row>
        <row r="1430">
          <cell r="A1430"/>
          <cell r="B1430"/>
        </row>
        <row r="1431">
          <cell r="A1431"/>
          <cell r="B1431"/>
        </row>
        <row r="1432">
          <cell r="A1432"/>
          <cell r="B1432"/>
        </row>
        <row r="1433">
          <cell r="A1433"/>
          <cell r="B1433"/>
        </row>
        <row r="1434">
          <cell r="A1434"/>
          <cell r="B1434"/>
        </row>
        <row r="1435">
          <cell r="A1435"/>
          <cell r="B1435"/>
        </row>
        <row r="1436">
          <cell r="A1436"/>
          <cell r="B1436"/>
        </row>
        <row r="1437">
          <cell r="A1437"/>
          <cell r="B1437"/>
        </row>
        <row r="1438">
          <cell r="A1438"/>
          <cell r="B1438"/>
        </row>
        <row r="1439">
          <cell r="A1439"/>
          <cell r="B1439"/>
        </row>
        <row r="1440">
          <cell r="A1440"/>
          <cell r="B1440"/>
        </row>
        <row r="1441">
          <cell r="A1441"/>
          <cell r="B1441"/>
        </row>
        <row r="1442">
          <cell r="A1442"/>
          <cell r="B1442"/>
        </row>
        <row r="1443">
          <cell r="A1443"/>
          <cell r="B1443"/>
        </row>
        <row r="1444">
          <cell r="A1444"/>
          <cell r="B1444"/>
        </row>
        <row r="1445">
          <cell r="A1445"/>
          <cell r="B1445"/>
        </row>
        <row r="1446">
          <cell r="A1446"/>
          <cell r="B1446"/>
        </row>
        <row r="1447">
          <cell r="A1447"/>
          <cell r="B1447"/>
        </row>
        <row r="1448">
          <cell r="A1448"/>
          <cell r="B1448"/>
        </row>
        <row r="1449">
          <cell r="A1449"/>
          <cell r="B1449"/>
        </row>
        <row r="1450">
          <cell r="A1450"/>
          <cell r="B1450"/>
        </row>
        <row r="1451">
          <cell r="A1451"/>
          <cell r="B1451"/>
        </row>
        <row r="1452">
          <cell r="A1452"/>
          <cell r="B1452"/>
        </row>
        <row r="1453">
          <cell r="A1453"/>
          <cell r="B1453"/>
        </row>
        <row r="1454">
          <cell r="A1454"/>
          <cell r="B1454"/>
        </row>
        <row r="1455">
          <cell r="A1455"/>
          <cell r="B1455"/>
        </row>
        <row r="1456">
          <cell r="A1456"/>
          <cell r="B1456"/>
        </row>
        <row r="1457">
          <cell r="A1457"/>
          <cell r="B1457"/>
        </row>
        <row r="1458">
          <cell r="A1458"/>
          <cell r="B1458"/>
        </row>
        <row r="1459">
          <cell r="A1459"/>
          <cell r="B1459"/>
        </row>
        <row r="1460">
          <cell r="A1460"/>
          <cell r="B1460"/>
        </row>
        <row r="1461">
          <cell r="A1461"/>
          <cell r="B1461"/>
        </row>
        <row r="1462">
          <cell r="A1462"/>
          <cell r="B1462"/>
        </row>
        <row r="1463">
          <cell r="A1463"/>
          <cell r="B1463"/>
        </row>
        <row r="1464">
          <cell r="A1464"/>
          <cell r="B1464"/>
        </row>
        <row r="1465">
          <cell r="A1465"/>
          <cell r="B1465"/>
        </row>
        <row r="1466">
          <cell r="A1466"/>
          <cell r="B1466"/>
        </row>
        <row r="1467">
          <cell r="A1467"/>
          <cell r="B1467"/>
        </row>
        <row r="1468">
          <cell r="A1468"/>
          <cell r="B1468"/>
        </row>
        <row r="1469">
          <cell r="A1469"/>
          <cell r="B1469"/>
        </row>
        <row r="1470">
          <cell r="A1470"/>
          <cell r="B1470"/>
        </row>
        <row r="1471">
          <cell r="A1471"/>
          <cell r="B1471"/>
        </row>
        <row r="1472">
          <cell r="A1472"/>
          <cell r="B1472"/>
        </row>
        <row r="1473">
          <cell r="A1473"/>
          <cell r="B1473"/>
        </row>
        <row r="1474">
          <cell r="A1474"/>
          <cell r="B1474"/>
        </row>
        <row r="1475">
          <cell r="A1475"/>
          <cell r="B1475"/>
        </row>
        <row r="1476">
          <cell r="A1476"/>
          <cell r="B1476"/>
        </row>
        <row r="1477">
          <cell r="A1477"/>
          <cell r="B1477"/>
        </row>
        <row r="1478">
          <cell r="A1478"/>
          <cell r="B1478"/>
        </row>
        <row r="1479">
          <cell r="A1479"/>
          <cell r="B1479"/>
        </row>
        <row r="1480">
          <cell r="A1480"/>
          <cell r="B1480"/>
        </row>
        <row r="1481">
          <cell r="A1481"/>
          <cell r="B1481"/>
        </row>
        <row r="1482">
          <cell r="A1482"/>
          <cell r="B1482"/>
        </row>
        <row r="1483">
          <cell r="A1483"/>
          <cell r="B1483"/>
        </row>
        <row r="1484">
          <cell r="A1484"/>
          <cell r="B1484"/>
        </row>
        <row r="1485">
          <cell r="A1485"/>
          <cell r="B1485"/>
        </row>
        <row r="1486">
          <cell r="A1486"/>
          <cell r="B1486"/>
        </row>
        <row r="1487">
          <cell r="A1487"/>
          <cell r="B1487"/>
        </row>
        <row r="1488">
          <cell r="A1488"/>
          <cell r="B1488"/>
        </row>
        <row r="1489">
          <cell r="A1489"/>
          <cell r="B1489"/>
        </row>
        <row r="1490">
          <cell r="A1490"/>
          <cell r="B1490"/>
        </row>
        <row r="1491">
          <cell r="A1491"/>
          <cell r="B1491"/>
        </row>
        <row r="1492">
          <cell r="A1492"/>
          <cell r="B1492"/>
        </row>
        <row r="1493">
          <cell r="A1493"/>
          <cell r="B1493"/>
        </row>
        <row r="1494">
          <cell r="A1494"/>
          <cell r="B1494"/>
        </row>
        <row r="1495">
          <cell r="A1495"/>
          <cell r="B1495"/>
        </row>
        <row r="1496">
          <cell r="A1496"/>
          <cell r="B1496"/>
        </row>
        <row r="1497">
          <cell r="A1497"/>
          <cell r="B1497"/>
        </row>
        <row r="1498">
          <cell r="A1498"/>
          <cell r="B1498"/>
        </row>
        <row r="1499">
          <cell r="A1499"/>
          <cell r="B1499"/>
        </row>
        <row r="1500">
          <cell r="A1500"/>
          <cell r="B1500"/>
        </row>
        <row r="1501">
          <cell r="A1501"/>
          <cell r="B1501"/>
        </row>
        <row r="1502">
          <cell r="A1502"/>
          <cell r="B1502"/>
        </row>
        <row r="1503">
          <cell r="A1503"/>
          <cell r="B1503"/>
        </row>
        <row r="1504">
          <cell r="A1504"/>
          <cell r="B1504"/>
        </row>
        <row r="1505">
          <cell r="A1505"/>
          <cell r="B1505"/>
        </row>
        <row r="1506">
          <cell r="A1506"/>
          <cell r="B1506"/>
        </row>
        <row r="1507">
          <cell r="A1507"/>
          <cell r="B1507"/>
        </row>
        <row r="1508">
          <cell r="A1508"/>
          <cell r="B1508"/>
        </row>
        <row r="1509">
          <cell r="A1509"/>
          <cell r="B1509"/>
        </row>
        <row r="1510">
          <cell r="A1510"/>
          <cell r="B1510"/>
        </row>
        <row r="1511">
          <cell r="A1511"/>
          <cell r="B1511"/>
        </row>
        <row r="1512">
          <cell r="A1512"/>
          <cell r="B1512"/>
        </row>
        <row r="1513">
          <cell r="A1513"/>
          <cell r="B1513"/>
        </row>
        <row r="1514">
          <cell r="A1514"/>
          <cell r="B1514"/>
        </row>
        <row r="1515">
          <cell r="A1515"/>
          <cell r="B1515"/>
        </row>
        <row r="1516">
          <cell r="A1516"/>
          <cell r="B1516"/>
        </row>
        <row r="1517">
          <cell r="A1517"/>
          <cell r="B1517"/>
        </row>
        <row r="1518">
          <cell r="A1518"/>
          <cell r="B1518"/>
        </row>
        <row r="1519">
          <cell r="A1519"/>
          <cell r="B1519"/>
        </row>
        <row r="1520">
          <cell r="A1520"/>
          <cell r="B1520"/>
        </row>
        <row r="1521">
          <cell r="A1521"/>
          <cell r="B1521"/>
        </row>
        <row r="1522">
          <cell r="A1522"/>
          <cell r="B1522"/>
        </row>
        <row r="1523">
          <cell r="A1523"/>
          <cell r="B1523"/>
        </row>
        <row r="1524">
          <cell r="A1524"/>
          <cell r="B1524"/>
        </row>
        <row r="1525">
          <cell r="A1525"/>
          <cell r="B1525"/>
        </row>
        <row r="1526">
          <cell r="A1526"/>
          <cell r="B1526"/>
        </row>
        <row r="1527">
          <cell r="A1527"/>
          <cell r="B1527"/>
        </row>
        <row r="1528">
          <cell r="A1528"/>
          <cell r="B1528"/>
        </row>
        <row r="1529">
          <cell r="A1529"/>
          <cell r="B1529"/>
        </row>
        <row r="1530">
          <cell r="A1530"/>
          <cell r="B1530"/>
        </row>
        <row r="1531">
          <cell r="A1531"/>
          <cell r="B1531"/>
        </row>
        <row r="1532">
          <cell r="A1532"/>
          <cell r="B1532"/>
        </row>
        <row r="1533">
          <cell r="A1533"/>
          <cell r="B1533"/>
        </row>
        <row r="1534">
          <cell r="A1534"/>
          <cell r="B1534"/>
        </row>
        <row r="1535">
          <cell r="A1535"/>
          <cell r="B1535"/>
        </row>
        <row r="1536">
          <cell r="A1536"/>
          <cell r="B1536"/>
        </row>
        <row r="1537">
          <cell r="A1537"/>
          <cell r="B1537"/>
        </row>
        <row r="1538">
          <cell r="A1538"/>
          <cell r="B1538"/>
        </row>
        <row r="1539">
          <cell r="A1539"/>
          <cell r="B1539"/>
        </row>
        <row r="1540">
          <cell r="A1540"/>
          <cell r="B1540"/>
        </row>
        <row r="1541">
          <cell r="A1541"/>
          <cell r="B1541"/>
        </row>
        <row r="1542">
          <cell r="A1542"/>
          <cell r="B1542"/>
        </row>
        <row r="1543">
          <cell r="A1543"/>
          <cell r="B1543"/>
        </row>
        <row r="1544">
          <cell r="A1544"/>
          <cell r="B1544"/>
        </row>
        <row r="1545">
          <cell r="A1545"/>
          <cell r="B1545"/>
        </row>
        <row r="1546">
          <cell r="A1546"/>
          <cell r="B1546"/>
        </row>
        <row r="1547">
          <cell r="A1547"/>
          <cell r="B1547"/>
        </row>
        <row r="1548">
          <cell r="A1548"/>
          <cell r="B1548"/>
        </row>
        <row r="1549">
          <cell r="A1549"/>
          <cell r="B1549"/>
        </row>
        <row r="1550">
          <cell r="A1550"/>
          <cell r="B1550"/>
        </row>
        <row r="1551">
          <cell r="A1551"/>
          <cell r="B1551"/>
        </row>
        <row r="1552">
          <cell r="A1552"/>
          <cell r="B1552"/>
        </row>
        <row r="1553">
          <cell r="A1553"/>
          <cell r="B1553"/>
        </row>
        <row r="1554">
          <cell r="A1554"/>
          <cell r="B1554"/>
        </row>
        <row r="1555">
          <cell r="A1555"/>
          <cell r="B1555"/>
        </row>
        <row r="1556">
          <cell r="A1556"/>
          <cell r="B1556"/>
        </row>
        <row r="1557">
          <cell r="A1557"/>
          <cell r="B1557"/>
        </row>
        <row r="1558">
          <cell r="A1558"/>
          <cell r="B1558"/>
        </row>
        <row r="1559">
          <cell r="A1559"/>
          <cell r="B1559"/>
        </row>
        <row r="1560">
          <cell r="A1560"/>
          <cell r="B1560"/>
        </row>
        <row r="1561">
          <cell r="A1561"/>
          <cell r="B1561"/>
        </row>
        <row r="1562">
          <cell r="A1562"/>
          <cell r="B1562"/>
        </row>
        <row r="1563">
          <cell r="A1563"/>
          <cell r="B1563"/>
        </row>
        <row r="1564">
          <cell r="A1564"/>
          <cell r="B1564"/>
        </row>
        <row r="1565">
          <cell r="A1565"/>
          <cell r="B1565"/>
        </row>
        <row r="1566">
          <cell r="A1566"/>
          <cell r="B1566"/>
        </row>
        <row r="1567">
          <cell r="A1567"/>
          <cell r="B1567"/>
        </row>
        <row r="1568">
          <cell r="A1568"/>
          <cell r="B1568"/>
        </row>
        <row r="1569">
          <cell r="A1569"/>
          <cell r="B1569"/>
        </row>
        <row r="1570">
          <cell r="A1570"/>
          <cell r="B1570"/>
        </row>
        <row r="1571">
          <cell r="A1571"/>
          <cell r="B1571"/>
        </row>
        <row r="1572">
          <cell r="A1572"/>
          <cell r="B1572"/>
        </row>
        <row r="1573">
          <cell r="A1573"/>
          <cell r="B1573"/>
        </row>
        <row r="1574">
          <cell r="A1574"/>
          <cell r="B1574"/>
        </row>
        <row r="1575">
          <cell r="A1575"/>
          <cell r="B1575"/>
        </row>
        <row r="1576">
          <cell r="A1576"/>
          <cell r="B1576"/>
        </row>
        <row r="1577">
          <cell r="A1577"/>
          <cell r="B1577"/>
        </row>
        <row r="1578">
          <cell r="A1578"/>
          <cell r="B1578"/>
        </row>
        <row r="1579">
          <cell r="A1579"/>
          <cell r="B1579"/>
        </row>
        <row r="1580">
          <cell r="A1580"/>
          <cell r="B1580"/>
        </row>
        <row r="1581">
          <cell r="A1581"/>
          <cell r="B1581"/>
        </row>
        <row r="1582">
          <cell r="A1582"/>
          <cell r="B1582"/>
        </row>
        <row r="1583">
          <cell r="A1583"/>
          <cell r="B1583"/>
        </row>
        <row r="1584">
          <cell r="A1584"/>
          <cell r="B1584"/>
        </row>
        <row r="1585">
          <cell r="A1585"/>
          <cell r="B1585"/>
        </row>
        <row r="1586">
          <cell r="A1586"/>
          <cell r="B1586"/>
        </row>
        <row r="1587">
          <cell r="A1587"/>
          <cell r="B1587"/>
        </row>
        <row r="1588">
          <cell r="A1588"/>
          <cell r="B1588"/>
        </row>
        <row r="1589">
          <cell r="A1589"/>
          <cell r="B1589"/>
        </row>
        <row r="1590">
          <cell r="A1590"/>
          <cell r="B1590"/>
        </row>
        <row r="1591">
          <cell r="A1591"/>
          <cell r="B1591"/>
        </row>
        <row r="1592">
          <cell r="A1592"/>
          <cell r="B1592"/>
        </row>
        <row r="1593">
          <cell r="A1593"/>
          <cell r="B1593"/>
        </row>
        <row r="1594">
          <cell r="A1594"/>
          <cell r="B1594"/>
        </row>
        <row r="1595">
          <cell r="A1595"/>
          <cell r="B1595"/>
        </row>
        <row r="1596">
          <cell r="A1596"/>
          <cell r="B1596"/>
        </row>
        <row r="1597">
          <cell r="A1597"/>
          <cell r="B1597"/>
        </row>
        <row r="1598">
          <cell r="A1598"/>
          <cell r="B1598"/>
        </row>
        <row r="1599">
          <cell r="A1599"/>
          <cell r="B1599"/>
        </row>
        <row r="1600">
          <cell r="A1600"/>
          <cell r="B1600"/>
        </row>
        <row r="1601">
          <cell r="A1601"/>
          <cell r="B1601"/>
        </row>
        <row r="1602">
          <cell r="A1602"/>
          <cell r="B1602"/>
        </row>
        <row r="1603">
          <cell r="A1603"/>
          <cell r="B1603"/>
        </row>
        <row r="1604">
          <cell r="A1604"/>
          <cell r="B1604"/>
        </row>
        <row r="1605">
          <cell r="A1605"/>
          <cell r="B1605"/>
        </row>
        <row r="1606">
          <cell r="A1606"/>
          <cell r="B1606"/>
        </row>
        <row r="1607">
          <cell r="A1607"/>
          <cell r="B1607"/>
        </row>
        <row r="1608">
          <cell r="A1608"/>
          <cell r="B1608"/>
        </row>
        <row r="1609">
          <cell r="A1609"/>
          <cell r="B1609"/>
        </row>
        <row r="1610">
          <cell r="A1610"/>
          <cell r="B1610"/>
        </row>
        <row r="1611">
          <cell r="A1611"/>
          <cell r="B1611"/>
        </row>
        <row r="1612">
          <cell r="A1612"/>
          <cell r="B1612"/>
        </row>
        <row r="1613">
          <cell r="A1613"/>
          <cell r="B1613"/>
        </row>
        <row r="1614">
          <cell r="A1614"/>
          <cell r="B1614"/>
        </row>
        <row r="1615">
          <cell r="A1615"/>
          <cell r="B1615"/>
        </row>
        <row r="1616">
          <cell r="A1616"/>
          <cell r="B1616"/>
        </row>
        <row r="1617">
          <cell r="A1617"/>
          <cell r="B1617"/>
        </row>
        <row r="1618">
          <cell r="A1618"/>
          <cell r="B1618"/>
        </row>
        <row r="1619">
          <cell r="A1619"/>
          <cell r="B1619"/>
        </row>
        <row r="1620">
          <cell r="A1620"/>
          <cell r="B1620"/>
        </row>
        <row r="1621">
          <cell r="A1621"/>
          <cell r="B1621"/>
        </row>
        <row r="1622">
          <cell r="A1622"/>
          <cell r="B1622"/>
        </row>
        <row r="1623">
          <cell r="A1623"/>
          <cell r="B1623"/>
        </row>
        <row r="1624">
          <cell r="A1624"/>
          <cell r="B1624"/>
        </row>
        <row r="1625">
          <cell r="A1625"/>
          <cell r="B1625"/>
        </row>
        <row r="1626">
          <cell r="A1626"/>
          <cell r="B1626"/>
        </row>
        <row r="1627">
          <cell r="A1627"/>
          <cell r="B1627"/>
        </row>
        <row r="1628">
          <cell r="A1628"/>
          <cell r="B1628"/>
        </row>
        <row r="1629">
          <cell r="A1629"/>
          <cell r="B1629"/>
        </row>
        <row r="1630">
          <cell r="A1630"/>
          <cell r="B1630"/>
        </row>
        <row r="1631">
          <cell r="A1631"/>
          <cell r="B1631"/>
        </row>
        <row r="1632">
          <cell r="A1632"/>
          <cell r="B1632"/>
        </row>
        <row r="1633">
          <cell r="A1633"/>
          <cell r="B1633"/>
        </row>
        <row r="1634">
          <cell r="A1634"/>
          <cell r="B1634"/>
        </row>
        <row r="1635">
          <cell r="A1635"/>
          <cell r="B1635"/>
        </row>
        <row r="1636">
          <cell r="A1636"/>
          <cell r="B1636"/>
        </row>
        <row r="1637">
          <cell r="A1637"/>
          <cell r="B1637"/>
        </row>
        <row r="1638">
          <cell r="A1638"/>
          <cell r="B1638"/>
        </row>
        <row r="1639">
          <cell r="A1639"/>
          <cell r="B1639"/>
        </row>
        <row r="1640">
          <cell r="A1640"/>
          <cell r="B1640"/>
        </row>
        <row r="1641">
          <cell r="A1641"/>
          <cell r="B1641"/>
        </row>
        <row r="1642">
          <cell r="A1642"/>
          <cell r="B1642"/>
        </row>
        <row r="1643">
          <cell r="A1643"/>
          <cell r="B1643"/>
        </row>
        <row r="1644">
          <cell r="A1644"/>
          <cell r="B1644"/>
        </row>
        <row r="1645">
          <cell r="A1645"/>
          <cell r="B1645"/>
        </row>
        <row r="1646">
          <cell r="A1646"/>
          <cell r="B1646"/>
        </row>
        <row r="1647">
          <cell r="A1647"/>
          <cell r="B1647"/>
        </row>
        <row r="1648">
          <cell r="A1648"/>
          <cell r="B1648"/>
        </row>
        <row r="1649">
          <cell r="A1649"/>
          <cell r="B1649"/>
        </row>
        <row r="1650">
          <cell r="A1650"/>
          <cell r="B1650"/>
        </row>
        <row r="1651">
          <cell r="A1651"/>
          <cell r="B1651"/>
        </row>
        <row r="1652">
          <cell r="A1652"/>
          <cell r="B1652"/>
        </row>
        <row r="1653">
          <cell r="A1653"/>
          <cell r="B1653"/>
        </row>
        <row r="1654">
          <cell r="A1654"/>
          <cell r="B1654"/>
        </row>
        <row r="1655">
          <cell r="A1655"/>
          <cell r="B1655"/>
        </row>
        <row r="1656">
          <cell r="A1656"/>
          <cell r="B1656"/>
        </row>
        <row r="1657">
          <cell r="A1657"/>
          <cell r="B1657"/>
        </row>
        <row r="1658">
          <cell r="A1658"/>
          <cell r="B1658"/>
        </row>
        <row r="1659">
          <cell r="A1659"/>
          <cell r="B1659"/>
        </row>
        <row r="1660">
          <cell r="A1660"/>
          <cell r="B1660"/>
        </row>
        <row r="1661">
          <cell r="A1661"/>
          <cell r="B1661"/>
        </row>
        <row r="1662">
          <cell r="A1662"/>
          <cell r="B1662"/>
        </row>
        <row r="1663">
          <cell r="A1663"/>
          <cell r="B1663"/>
        </row>
        <row r="1664">
          <cell r="A1664"/>
          <cell r="B1664"/>
        </row>
        <row r="1665">
          <cell r="A1665"/>
          <cell r="B1665"/>
        </row>
        <row r="1666">
          <cell r="A1666"/>
          <cell r="B1666"/>
        </row>
        <row r="1667">
          <cell r="A1667"/>
          <cell r="B1667"/>
        </row>
        <row r="1668">
          <cell r="A1668"/>
          <cell r="B1668"/>
        </row>
        <row r="1669">
          <cell r="A1669"/>
          <cell r="B1669"/>
        </row>
        <row r="1670">
          <cell r="A1670"/>
          <cell r="B1670"/>
        </row>
        <row r="1671">
          <cell r="A1671"/>
          <cell r="B1671"/>
        </row>
        <row r="1672">
          <cell r="A1672"/>
          <cell r="B1672"/>
        </row>
        <row r="1673">
          <cell r="A1673"/>
          <cell r="B1673"/>
        </row>
        <row r="1674">
          <cell r="A1674"/>
          <cell r="B1674"/>
        </row>
        <row r="1675">
          <cell r="A1675"/>
          <cell r="B1675"/>
        </row>
        <row r="1676">
          <cell r="A1676"/>
          <cell r="B1676"/>
        </row>
        <row r="1677">
          <cell r="A1677"/>
          <cell r="B1677"/>
        </row>
        <row r="1678">
          <cell r="A1678"/>
          <cell r="B1678"/>
        </row>
        <row r="1679">
          <cell r="A1679"/>
          <cell r="B1679"/>
        </row>
        <row r="1680">
          <cell r="A1680"/>
          <cell r="B1680"/>
        </row>
        <row r="1681">
          <cell r="A1681"/>
          <cell r="B1681"/>
        </row>
        <row r="1682">
          <cell r="A1682"/>
          <cell r="B1682"/>
        </row>
        <row r="1683">
          <cell r="A1683"/>
          <cell r="B1683"/>
        </row>
        <row r="1684">
          <cell r="A1684"/>
          <cell r="B1684"/>
        </row>
        <row r="1685">
          <cell r="A1685"/>
          <cell r="B1685"/>
        </row>
        <row r="1686">
          <cell r="A1686"/>
          <cell r="B1686"/>
        </row>
        <row r="1687">
          <cell r="A1687"/>
          <cell r="B1687"/>
        </row>
        <row r="1688">
          <cell r="A1688"/>
          <cell r="B1688"/>
        </row>
        <row r="1689">
          <cell r="A1689"/>
          <cell r="B1689"/>
        </row>
        <row r="1690">
          <cell r="A1690"/>
          <cell r="B1690"/>
        </row>
        <row r="1691">
          <cell r="A1691"/>
          <cell r="B1691"/>
        </row>
        <row r="1692">
          <cell r="A1692"/>
          <cell r="B1692"/>
        </row>
        <row r="1693">
          <cell r="A1693"/>
          <cell r="B1693"/>
        </row>
        <row r="1694">
          <cell r="A1694"/>
          <cell r="B1694"/>
        </row>
        <row r="1695">
          <cell r="A1695"/>
          <cell r="B1695"/>
        </row>
        <row r="1696">
          <cell r="A1696"/>
          <cell r="B1696"/>
        </row>
        <row r="1697">
          <cell r="A1697"/>
          <cell r="B1697"/>
        </row>
        <row r="1698">
          <cell r="A1698"/>
          <cell r="B1698"/>
        </row>
        <row r="1699">
          <cell r="A1699"/>
          <cell r="B1699"/>
        </row>
        <row r="1700">
          <cell r="A1700"/>
          <cell r="B1700"/>
        </row>
        <row r="1701">
          <cell r="A1701"/>
          <cell r="B1701"/>
        </row>
        <row r="1702">
          <cell r="A1702"/>
          <cell r="B1702"/>
        </row>
        <row r="1703">
          <cell r="A1703"/>
          <cell r="B1703"/>
        </row>
        <row r="1704">
          <cell r="A1704"/>
          <cell r="B1704"/>
        </row>
        <row r="1705">
          <cell r="A1705"/>
          <cell r="B1705"/>
        </row>
        <row r="1706">
          <cell r="A1706"/>
          <cell r="B1706"/>
        </row>
        <row r="1707">
          <cell r="A1707"/>
          <cell r="B1707"/>
        </row>
        <row r="1708">
          <cell r="A1708"/>
          <cell r="B1708"/>
        </row>
        <row r="1709">
          <cell r="A1709"/>
          <cell r="B1709"/>
        </row>
        <row r="1710">
          <cell r="A1710"/>
          <cell r="B1710"/>
        </row>
        <row r="1711">
          <cell r="A1711"/>
          <cell r="B1711"/>
        </row>
        <row r="1712">
          <cell r="A1712"/>
          <cell r="B1712"/>
        </row>
        <row r="1713">
          <cell r="A1713"/>
          <cell r="B1713"/>
        </row>
        <row r="1714">
          <cell r="A1714"/>
          <cell r="B1714"/>
        </row>
        <row r="1715">
          <cell r="A1715"/>
          <cell r="B1715"/>
        </row>
        <row r="1716">
          <cell r="A1716"/>
          <cell r="B1716"/>
        </row>
        <row r="1717">
          <cell r="A1717"/>
          <cell r="B1717"/>
        </row>
        <row r="1718">
          <cell r="A1718"/>
          <cell r="B1718"/>
        </row>
        <row r="1719">
          <cell r="A1719"/>
          <cell r="B1719"/>
        </row>
        <row r="1720">
          <cell r="A1720"/>
          <cell r="B1720"/>
        </row>
        <row r="1721">
          <cell r="A1721"/>
          <cell r="B1721"/>
        </row>
        <row r="1722">
          <cell r="A1722"/>
          <cell r="B1722"/>
        </row>
        <row r="1723">
          <cell r="A1723"/>
          <cell r="B1723"/>
        </row>
        <row r="1724">
          <cell r="A1724"/>
          <cell r="B1724"/>
        </row>
        <row r="1725">
          <cell r="A1725"/>
          <cell r="B1725"/>
        </row>
        <row r="1726">
          <cell r="A1726"/>
          <cell r="B1726"/>
        </row>
        <row r="1727">
          <cell r="A1727"/>
          <cell r="B1727"/>
        </row>
        <row r="1728">
          <cell r="A1728"/>
          <cell r="B1728"/>
        </row>
        <row r="1729">
          <cell r="A1729"/>
          <cell r="B1729"/>
        </row>
        <row r="1730">
          <cell r="A1730"/>
          <cell r="B1730"/>
        </row>
        <row r="1731">
          <cell r="A1731"/>
          <cell r="B1731"/>
        </row>
        <row r="1732">
          <cell r="A1732"/>
          <cell r="B1732"/>
        </row>
        <row r="1733">
          <cell r="A1733"/>
          <cell r="B1733"/>
        </row>
        <row r="1734">
          <cell r="A1734"/>
          <cell r="B1734"/>
        </row>
        <row r="1735">
          <cell r="A1735"/>
          <cell r="B1735"/>
        </row>
        <row r="1736">
          <cell r="A1736"/>
          <cell r="B1736"/>
        </row>
        <row r="1737">
          <cell r="A1737"/>
          <cell r="B1737"/>
        </row>
        <row r="1738">
          <cell r="A1738"/>
          <cell r="B1738"/>
        </row>
        <row r="1739">
          <cell r="A1739"/>
          <cell r="B1739"/>
        </row>
        <row r="1740">
          <cell r="A1740"/>
          <cell r="B1740"/>
        </row>
        <row r="1741">
          <cell r="A1741"/>
          <cell r="B1741"/>
        </row>
        <row r="1742">
          <cell r="A1742"/>
          <cell r="B1742"/>
        </row>
        <row r="1743">
          <cell r="A1743"/>
          <cell r="B1743"/>
        </row>
        <row r="1744">
          <cell r="A1744"/>
          <cell r="B1744"/>
        </row>
        <row r="1745">
          <cell r="A1745"/>
          <cell r="B1745"/>
        </row>
        <row r="1746">
          <cell r="A1746"/>
          <cell r="B1746"/>
        </row>
        <row r="1747">
          <cell r="A1747"/>
          <cell r="B1747"/>
        </row>
        <row r="1748">
          <cell r="A1748"/>
          <cell r="B1748"/>
        </row>
        <row r="1749">
          <cell r="A1749"/>
          <cell r="B1749"/>
        </row>
        <row r="1750">
          <cell r="A1750"/>
          <cell r="B1750"/>
        </row>
        <row r="1751">
          <cell r="A1751"/>
          <cell r="B1751"/>
        </row>
        <row r="1752">
          <cell r="A1752"/>
          <cell r="B1752"/>
        </row>
        <row r="1753">
          <cell r="A1753"/>
          <cell r="B1753"/>
        </row>
        <row r="1754">
          <cell r="A1754"/>
          <cell r="B1754"/>
        </row>
        <row r="1755">
          <cell r="A1755"/>
          <cell r="B1755"/>
        </row>
        <row r="1756">
          <cell r="A1756"/>
          <cell r="B1756"/>
        </row>
        <row r="1757">
          <cell r="A1757"/>
          <cell r="B1757"/>
        </row>
        <row r="1758">
          <cell r="A1758"/>
          <cell r="B1758"/>
        </row>
        <row r="1759">
          <cell r="A1759"/>
          <cell r="B1759"/>
        </row>
        <row r="1760">
          <cell r="A1760"/>
          <cell r="B1760"/>
        </row>
        <row r="1761">
          <cell r="A1761"/>
          <cell r="B1761"/>
        </row>
        <row r="1762">
          <cell r="A1762"/>
          <cell r="B1762"/>
        </row>
        <row r="1763">
          <cell r="A1763"/>
          <cell r="B1763"/>
        </row>
        <row r="1764">
          <cell r="A1764"/>
          <cell r="B1764"/>
        </row>
        <row r="1765">
          <cell r="A1765"/>
          <cell r="B1765"/>
        </row>
        <row r="1766">
          <cell r="A1766"/>
          <cell r="B1766"/>
        </row>
        <row r="1767">
          <cell r="A1767"/>
          <cell r="B1767"/>
        </row>
        <row r="1768">
          <cell r="A1768"/>
          <cell r="B1768"/>
        </row>
        <row r="1769">
          <cell r="A1769"/>
          <cell r="B1769"/>
        </row>
        <row r="1770">
          <cell r="A1770"/>
          <cell r="B1770"/>
        </row>
        <row r="1771">
          <cell r="A1771"/>
          <cell r="B1771"/>
        </row>
        <row r="1772">
          <cell r="A1772"/>
          <cell r="B1772"/>
        </row>
        <row r="1773">
          <cell r="A1773"/>
          <cell r="B1773"/>
        </row>
        <row r="1774">
          <cell r="A1774"/>
          <cell r="B1774"/>
        </row>
        <row r="1775">
          <cell r="A1775"/>
          <cell r="B1775"/>
        </row>
        <row r="1776">
          <cell r="A1776"/>
          <cell r="B1776"/>
        </row>
        <row r="1777">
          <cell r="A1777"/>
          <cell r="B1777"/>
        </row>
        <row r="1778">
          <cell r="A1778"/>
          <cell r="B1778"/>
        </row>
        <row r="1779">
          <cell r="A1779"/>
          <cell r="B1779"/>
        </row>
        <row r="1780">
          <cell r="A1780"/>
          <cell r="B1780"/>
        </row>
        <row r="1781">
          <cell r="A1781"/>
          <cell r="B1781"/>
        </row>
        <row r="1782">
          <cell r="A1782"/>
          <cell r="B1782"/>
        </row>
        <row r="1783">
          <cell r="A1783"/>
          <cell r="B1783"/>
        </row>
        <row r="1784">
          <cell r="A1784"/>
          <cell r="B1784"/>
        </row>
        <row r="1785">
          <cell r="A1785"/>
          <cell r="B1785"/>
        </row>
        <row r="1786">
          <cell r="A1786"/>
          <cell r="B1786"/>
        </row>
        <row r="1787">
          <cell r="A1787"/>
          <cell r="B1787"/>
        </row>
        <row r="1788">
          <cell r="A1788"/>
          <cell r="B1788"/>
        </row>
        <row r="1789">
          <cell r="A1789"/>
          <cell r="B1789"/>
        </row>
        <row r="1790">
          <cell r="A1790"/>
          <cell r="B1790"/>
        </row>
        <row r="1791">
          <cell r="A1791"/>
          <cell r="B1791"/>
        </row>
        <row r="1792">
          <cell r="A1792"/>
          <cell r="B1792"/>
        </row>
        <row r="1793">
          <cell r="A1793"/>
          <cell r="B1793"/>
        </row>
        <row r="1794">
          <cell r="A1794"/>
          <cell r="B1794"/>
        </row>
        <row r="1795">
          <cell r="A1795"/>
          <cell r="B1795"/>
        </row>
        <row r="1796">
          <cell r="A1796"/>
          <cell r="B1796"/>
        </row>
        <row r="1797">
          <cell r="A1797"/>
          <cell r="B1797"/>
        </row>
        <row r="1798">
          <cell r="A1798"/>
          <cell r="B1798"/>
        </row>
        <row r="1799">
          <cell r="A1799"/>
          <cell r="B1799"/>
        </row>
        <row r="1800">
          <cell r="A1800"/>
          <cell r="B1800"/>
        </row>
        <row r="1801">
          <cell r="A1801"/>
          <cell r="B1801"/>
        </row>
        <row r="1802">
          <cell r="A1802"/>
          <cell r="B1802"/>
        </row>
        <row r="1803">
          <cell r="A1803"/>
          <cell r="B1803"/>
        </row>
        <row r="1804">
          <cell r="A1804"/>
          <cell r="B1804"/>
        </row>
        <row r="1805">
          <cell r="A1805"/>
          <cell r="B1805"/>
        </row>
        <row r="1806">
          <cell r="A1806"/>
          <cell r="B1806"/>
        </row>
        <row r="1807">
          <cell r="A1807"/>
          <cell r="B1807"/>
        </row>
        <row r="1808">
          <cell r="A1808"/>
          <cell r="B1808"/>
        </row>
        <row r="1809">
          <cell r="A1809"/>
          <cell r="B1809"/>
        </row>
        <row r="1810">
          <cell r="A1810"/>
          <cell r="B1810"/>
        </row>
        <row r="1811">
          <cell r="A1811"/>
          <cell r="B1811"/>
        </row>
        <row r="1812">
          <cell r="A1812"/>
          <cell r="B1812"/>
        </row>
        <row r="1813">
          <cell r="A1813"/>
          <cell r="B1813"/>
        </row>
        <row r="1814">
          <cell r="A1814"/>
          <cell r="B1814"/>
        </row>
        <row r="1815">
          <cell r="A1815"/>
          <cell r="B1815"/>
        </row>
        <row r="1816">
          <cell r="A1816"/>
          <cell r="B1816"/>
        </row>
        <row r="1817">
          <cell r="A1817"/>
          <cell r="B1817"/>
        </row>
        <row r="1818">
          <cell r="A1818"/>
          <cell r="B1818"/>
        </row>
        <row r="1819">
          <cell r="A1819"/>
          <cell r="B1819"/>
        </row>
        <row r="1820">
          <cell r="A1820"/>
          <cell r="B1820"/>
        </row>
        <row r="1821">
          <cell r="A1821"/>
          <cell r="B1821"/>
        </row>
        <row r="1822">
          <cell r="A1822"/>
          <cell r="B1822"/>
        </row>
        <row r="1823">
          <cell r="A1823"/>
          <cell r="B1823"/>
        </row>
        <row r="1824">
          <cell r="A1824"/>
          <cell r="B1824"/>
        </row>
        <row r="1825">
          <cell r="A1825"/>
          <cell r="B1825"/>
        </row>
        <row r="1826">
          <cell r="A1826"/>
          <cell r="B1826"/>
        </row>
        <row r="1827">
          <cell r="A1827"/>
          <cell r="B1827"/>
        </row>
        <row r="1828">
          <cell r="A1828"/>
          <cell r="B1828"/>
        </row>
        <row r="1829">
          <cell r="A1829"/>
          <cell r="B1829"/>
        </row>
        <row r="1830">
          <cell r="A1830"/>
          <cell r="B1830"/>
        </row>
        <row r="1831">
          <cell r="A1831"/>
          <cell r="B1831"/>
        </row>
        <row r="1832">
          <cell r="A1832"/>
          <cell r="B1832"/>
        </row>
        <row r="1833">
          <cell r="A1833"/>
          <cell r="B1833"/>
        </row>
        <row r="1834">
          <cell r="A1834"/>
          <cell r="B1834"/>
        </row>
        <row r="1835">
          <cell r="A1835"/>
          <cell r="B1835"/>
        </row>
        <row r="1836">
          <cell r="A1836"/>
          <cell r="B1836"/>
        </row>
        <row r="1837">
          <cell r="A1837"/>
          <cell r="B1837"/>
        </row>
        <row r="1838">
          <cell r="A1838"/>
          <cell r="B1838"/>
        </row>
        <row r="1839">
          <cell r="A1839"/>
          <cell r="B1839"/>
        </row>
        <row r="1840">
          <cell r="A1840"/>
          <cell r="B1840"/>
        </row>
        <row r="1841">
          <cell r="A1841"/>
          <cell r="B1841"/>
        </row>
        <row r="1842">
          <cell r="A1842"/>
          <cell r="B1842"/>
        </row>
        <row r="1843">
          <cell r="A1843"/>
          <cell r="B1843"/>
        </row>
        <row r="1844">
          <cell r="A1844"/>
          <cell r="B1844"/>
        </row>
        <row r="1845">
          <cell r="A1845"/>
          <cell r="B1845"/>
        </row>
        <row r="1846">
          <cell r="A1846"/>
          <cell r="B1846"/>
        </row>
        <row r="1847">
          <cell r="A1847"/>
          <cell r="B1847"/>
        </row>
        <row r="1848">
          <cell r="A1848"/>
          <cell r="B1848"/>
        </row>
        <row r="1849">
          <cell r="A1849"/>
          <cell r="B1849"/>
        </row>
        <row r="1850">
          <cell r="A1850"/>
          <cell r="B1850"/>
        </row>
        <row r="1851">
          <cell r="A1851"/>
          <cell r="B1851"/>
        </row>
        <row r="1852">
          <cell r="A1852"/>
          <cell r="B1852"/>
        </row>
        <row r="1853">
          <cell r="A1853"/>
          <cell r="B1853"/>
        </row>
        <row r="1854">
          <cell r="A1854"/>
          <cell r="B1854"/>
        </row>
        <row r="1855">
          <cell r="A1855"/>
          <cell r="B1855"/>
        </row>
        <row r="1856">
          <cell r="A1856"/>
          <cell r="B1856"/>
        </row>
        <row r="1857">
          <cell r="A1857"/>
          <cell r="B1857"/>
        </row>
        <row r="1858">
          <cell r="A1858"/>
          <cell r="B1858"/>
        </row>
        <row r="1859">
          <cell r="A1859"/>
          <cell r="B1859"/>
        </row>
        <row r="1860">
          <cell r="A1860"/>
          <cell r="B1860"/>
        </row>
        <row r="1861">
          <cell r="A1861"/>
          <cell r="B1861"/>
        </row>
        <row r="1862">
          <cell r="A1862"/>
          <cell r="B1862"/>
        </row>
        <row r="1863">
          <cell r="A1863"/>
          <cell r="B1863"/>
        </row>
        <row r="1864">
          <cell r="A1864"/>
          <cell r="B1864"/>
        </row>
        <row r="1865">
          <cell r="A1865"/>
          <cell r="B1865"/>
        </row>
        <row r="1866">
          <cell r="A1866"/>
          <cell r="B1866"/>
        </row>
        <row r="1867">
          <cell r="A1867"/>
          <cell r="B1867"/>
        </row>
        <row r="1868">
          <cell r="A1868"/>
          <cell r="B1868"/>
        </row>
        <row r="1869">
          <cell r="A1869"/>
          <cell r="B1869"/>
        </row>
        <row r="1870">
          <cell r="A1870"/>
          <cell r="B1870"/>
        </row>
        <row r="1871">
          <cell r="A1871"/>
          <cell r="B1871"/>
        </row>
        <row r="1872">
          <cell r="A1872"/>
          <cell r="B1872"/>
        </row>
        <row r="1873">
          <cell r="A1873"/>
          <cell r="B1873"/>
        </row>
        <row r="1874">
          <cell r="A1874"/>
          <cell r="B1874"/>
        </row>
        <row r="1875">
          <cell r="A1875"/>
          <cell r="B1875"/>
        </row>
        <row r="1876">
          <cell r="A1876"/>
          <cell r="B1876"/>
        </row>
        <row r="1877">
          <cell r="A1877"/>
          <cell r="B1877"/>
        </row>
        <row r="1878">
          <cell r="A1878"/>
          <cell r="B1878"/>
        </row>
        <row r="1879">
          <cell r="A1879"/>
          <cell r="B1879"/>
        </row>
        <row r="1880">
          <cell r="A1880"/>
          <cell r="B1880"/>
        </row>
        <row r="1881">
          <cell r="A1881"/>
          <cell r="B1881"/>
        </row>
        <row r="1882">
          <cell r="A1882"/>
          <cell r="B1882"/>
        </row>
        <row r="1883">
          <cell r="A1883"/>
          <cell r="B1883"/>
        </row>
        <row r="1884">
          <cell r="A1884"/>
          <cell r="B1884"/>
        </row>
        <row r="1885">
          <cell r="A1885"/>
          <cell r="B1885"/>
        </row>
        <row r="1886">
          <cell r="A1886"/>
          <cell r="B1886"/>
        </row>
        <row r="1887">
          <cell r="A1887"/>
          <cell r="B1887"/>
        </row>
        <row r="1888">
          <cell r="A1888"/>
          <cell r="B1888"/>
        </row>
        <row r="1889">
          <cell r="A1889"/>
          <cell r="B1889"/>
        </row>
        <row r="1890">
          <cell r="A1890"/>
          <cell r="B1890"/>
        </row>
        <row r="1891">
          <cell r="A1891"/>
          <cell r="B1891"/>
        </row>
        <row r="1892">
          <cell r="A1892"/>
          <cell r="B1892"/>
        </row>
        <row r="1893">
          <cell r="A1893"/>
          <cell r="B1893"/>
        </row>
        <row r="1894">
          <cell r="A1894"/>
          <cell r="B1894"/>
        </row>
        <row r="1895">
          <cell r="A1895"/>
          <cell r="B1895"/>
        </row>
        <row r="1896">
          <cell r="A1896"/>
          <cell r="B1896"/>
        </row>
        <row r="1897">
          <cell r="A1897"/>
          <cell r="B1897"/>
        </row>
        <row r="1898">
          <cell r="A1898"/>
          <cell r="B1898"/>
        </row>
        <row r="1899">
          <cell r="A1899"/>
          <cell r="B1899"/>
        </row>
        <row r="1900">
          <cell r="A1900"/>
          <cell r="B1900"/>
        </row>
        <row r="1901">
          <cell r="A1901"/>
          <cell r="B1901"/>
        </row>
        <row r="1902">
          <cell r="A1902"/>
          <cell r="B1902"/>
        </row>
        <row r="1903">
          <cell r="A1903"/>
          <cell r="B1903"/>
        </row>
        <row r="1904">
          <cell r="A1904"/>
          <cell r="B1904"/>
        </row>
        <row r="1905">
          <cell r="A1905"/>
          <cell r="B1905"/>
        </row>
        <row r="1906">
          <cell r="A1906"/>
          <cell r="B1906"/>
        </row>
        <row r="1907">
          <cell r="A1907"/>
          <cell r="B1907"/>
        </row>
        <row r="1908">
          <cell r="A1908"/>
          <cell r="B1908"/>
        </row>
        <row r="1909">
          <cell r="A1909"/>
          <cell r="B1909"/>
        </row>
        <row r="1910">
          <cell r="A1910"/>
          <cell r="B1910"/>
        </row>
        <row r="1911">
          <cell r="A1911"/>
          <cell r="B1911"/>
        </row>
        <row r="1912">
          <cell r="A1912"/>
          <cell r="B1912"/>
        </row>
        <row r="1913">
          <cell r="A1913"/>
          <cell r="B1913"/>
        </row>
        <row r="1914">
          <cell r="A1914"/>
          <cell r="B1914"/>
        </row>
        <row r="1915">
          <cell r="A1915"/>
          <cell r="B1915"/>
        </row>
        <row r="1916">
          <cell r="A1916"/>
          <cell r="B1916"/>
        </row>
        <row r="1917">
          <cell r="A1917"/>
          <cell r="B1917"/>
        </row>
        <row r="1918">
          <cell r="A1918"/>
          <cell r="B1918"/>
        </row>
        <row r="1919">
          <cell r="A1919"/>
          <cell r="B1919"/>
        </row>
        <row r="1920">
          <cell r="A1920"/>
          <cell r="B1920"/>
        </row>
        <row r="1921">
          <cell r="A1921"/>
          <cell r="B1921"/>
        </row>
        <row r="1922">
          <cell r="A1922"/>
          <cell r="B1922"/>
        </row>
        <row r="1923">
          <cell r="A1923"/>
          <cell r="B1923"/>
        </row>
        <row r="1924">
          <cell r="A1924"/>
          <cell r="B1924"/>
        </row>
        <row r="1925">
          <cell r="A1925"/>
          <cell r="B1925"/>
        </row>
        <row r="1926">
          <cell r="A1926"/>
          <cell r="B1926"/>
        </row>
        <row r="1927">
          <cell r="A1927"/>
          <cell r="B1927"/>
        </row>
        <row r="1928">
          <cell r="A1928"/>
          <cell r="B1928"/>
        </row>
        <row r="1929">
          <cell r="A1929"/>
          <cell r="B1929"/>
        </row>
        <row r="1930">
          <cell r="A1930"/>
          <cell r="B1930"/>
        </row>
        <row r="1931">
          <cell r="A1931"/>
          <cell r="B1931"/>
        </row>
        <row r="1932">
          <cell r="A1932"/>
          <cell r="B1932"/>
        </row>
        <row r="1933">
          <cell r="A1933"/>
          <cell r="B1933"/>
        </row>
        <row r="1934">
          <cell r="A1934"/>
          <cell r="B1934"/>
        </row>
        <row r="1935">
          <cell r="A1935"/>
          <cell r="B1935"/>
        </row>
        <row r="1936">
          <cell r="A1936"/>
          <cell r="B1936"/>
        </row>
        <row r="1937">
          <cell r="A1937"/>
          <cell r="B1937"/>
        </row>
        <row r="1938">
          <cell r="A1938"/>
          <cell r="B1938"/>
        </row>
        <row r="1939">
          <cell r="A1939"/>
          <cell r="B1939"/>
        </row>
        <row r="1940">
          <cell r="A1940"/>
          <cell r="B1940"/>
        </row>
        <row r="1941">
          <cell r="A1941"/>
          <cell r="B1941"/>
        </row>
        <row r="1942">
          <cell r="A1942"/>
          <cell r="B1942"/>
        </row>
        <row r="1943">
          <cell r="A1943"/>
          <cell r="B1943"/>
        </row>
        <row r="1944">
          <cell r="A1944"/>
          <cell r="B1944"/>
        </row>
        <row r="1945">
          <cell r="A1945"/>
          <cell r="B1945"/>
        </row>
        <row r="1946">
          <cell r="A1946"/>
          <cell r="B1946"/>
        </row>
        <row r="1947">
          <cell r="A1947"/>
          <cell r="B1947"/>
        </row>
        <row r="1948">
          <cell r="A1948"/>
          <cell r="B1948"/>
        </row>
        <row r="1949">
          <cell r="A1949"/>
          <cell r="B1949"/>
        </row>
        <row r="1950">
          <cell r="A1950"/>
          <cell r="B1950"/>
        </row>
        <row r="1951">
          <cell r="A1951"/>
          <cell r="B1951"/>
        </row>
        <row r="1952">
          <cell r="A1952"/>
          <cell r="B1952"/>
        </row>
        <row r="1953">
          <cell r="A1953"/>
          <cell r="B1953"/>
        </row>
        <row r="1954">
          <cell r="A1954"/>
          <cell r="B1954"/>
        </row>
        <row r="1955">
          <cell r="A1955"/>
          <cell r="B1955"/>
        </row>
        <row r="1956">
          <cell r="A1956"/>
          <cell r="B1956"/>
        </row>
        <row r="1957">
          <cell r="A1957"/>
          <cell r="B1957"/>
        </row>
        <row r="1958">
          <cell r="A1958"/>
          <cell r="B1958"/>
        </row>
        <row r="1959">
          <cell r="A1959"/>
          <cell r="B1959"/>
        </row>
        <row r="1960">
          <cell r="A1960"/>
          <cell r="B1960"/>
        </row>
        <row r="1961">
          <cell r="A1961"/>
          <cell r="B1961"/>
        </row>
        <row r="1962">
          <cell r="A1962"/>
          <cell r="B1962"/>
        </row>
        <row r="1963">
          <cell r="A1963"/>
          <cell r="B1963"/>
        </row>
        <row r="1964">
          <cell r="A1964"/>
          <cell r="B1964"/>
        </row>
        <row r="1965">
          <cell r="A1965"/>
          <cell r="B1965"/>
        </row>
        <row r="1966">
          <cell r="A1966"/>
          <cell r="B1966"/>
        </row>
        <row r="1967">
          <cell r="A1967"/>
          <cell r="B1967"/>
        </row>
        <row r="1968">
          <cell r="A1968"/>
          <cell r="B1968"/>
        </row>
        <row r="1969">
          <cell r="A1969"/>
          <cell r="B1969"/>
        </row>
        <row r="1970">
          <cell r="A1970"/>
          <cell r="B1970"/>
        </row>
        <row r="1971">
          <cell r="A1971"/>
          <cell r="B1971"/>
        </row>
        <row r="1972">
          <cell r="A1972"/>
          <cell r="B1972"/>
        </row>
        <row r="1973">
          <cell r="A1973"/>
          <cell r="B1973"/>
        </row>
        <row r="1974">
          <cell r="A1974"/>
          <cell r="B1974"/>
        </row>
        <row r="1975">
          <cell r="A1975"/>
          <cell r="B1975"/>
        </row>
        <row r="1976">
          <cell r="A1976"/>
          <cell r="B1976"/>
        </row>
        <row r="1977">
          <cell r="A1977"/>
          <cell r="B1977"/>
        </row>
        <row r="1978">
          <cell r="A1978"/>
          <cell r="B1978"/>
        </row>
        <row r="1979">
          <cell r="A1979"/>
          <cell r="B1979"/>
        </row>
        <row r="1980">
          <cell r="A1980"/>
          <cell r="B1980"/>
        </row>
        <row r="1981">
          <cell r="A1981"/>
          <cell r="B1981"/>
        </row>
        <row r="1982">
          <cell r="A1982"/>
          <cell r="B1982"/>
        </row>
        <row r="1983">
          <cell r="A1983"/>
          <cell r="B1983"/>
        </row>
        <row r="1984">
          <cell r="A1984"/>
          <cell r="B1984"/>
        </row>
        <row r="1985">
          <cell r="A1985"/>
          <cell r="B1985"/>
        </row>
        <row r="1986">
          <cell r="A1986"/>
          <cell r="B1986"/>
        </row>
        <row r="1987">
          <cell r="A1987"/>
          <cell r="B1987"/>
        </row>
        <row r="1988">
          <cell r="A1988"/>
          <cell r="B1988"/>
        </row>
        <row r="1989">
          <cell r="A1989"/>
          <cell r="B1989"/>
        </row>
        <row r="1990">
          <cell r="A1990"/>
          <cell r="B1990"/>
        </row>
        <row r="1991">
          <cell r="A1991"/>
          <cell r="B1991"/>
        </row>
        <row r="1992">
          <cell r="A1992"/>
          <cell r="B1992"/>
        </row>
        <row r="1993">
          <cell r="A1993"/>
          <cell r="B1993"/>
        </row>
        <row r="1994">
          <cell r="A1994"/>
          <cell r="B1994"/>
        </row>
        <row r="1995">
          <cell r="A1995"/>
          <cell r="B1995"/>
        </row>
        <row r="1996">
          <cell r="A1996"/>
          <cell r="B1996"/>
        </row>
        <row r="1997">
          <cell r="A1997"/>
          <cell r="B1997"/>
        </row>
        <row r="1998">
          <cell r="A1998"/>
          <cell r="B1998"/>
        </row>
        <row r="1999">
          <cell r="A1999"/>
          <cell r="B1999"/>
        </row>
        <row r="2000">
          <cell r="A2000"/>
          <cell r="B2000"/>
        </row>
        <row r="2001">
          <cell r="A2001"/>
          <cell r="B2001"/>
        </row>
        <row r="2002">
          <cell r="A2002"/>
          <cell r="B2002"/>
        </row>
        <row r="2003">
          <cell r="A2003"/>
          <cell r="B2003"/>
        </row>
        <row r="2004">
          <cell r="A2004"/>
          <cell r="B2004"/>
        </row>
        <row r="2005">
          <cell r="A2005"/>
          <cell r="B2005"/>
        </row>
        <row r="2006">
          <cell r="A2006"/>
          <cell r="B2006"/>
        </row>
        <row r="2007">
          <cell r="A2007"/>
          <cell r="B2007"/>
        </row>
        <row r="2008">
          <cell r="A2008"/>
          <cell r="B2008"/>
        </row>
        <row r="2009">
          <cell r="A2009"/>
          <cell r="B2009"/>
        </row>
        <row r="2010">
          <cell r="A2010"/>
          <cell r="B2010"/>
        </row>
        <row r="2011">
          <cell r="A2011"/>
          <cell r="B2011"/>
        </row>
        <row r="2012">
          <cell r="A2012"/>
          <cell r="B2012"/>
        </row>
        <row r="2013">
          <cell r="A2013"/>
          <cell r="B2013"/>
        </row>
        <row r="2014">
          <cell r="A2014"/>
          <cell r="B2014"/>
        </row>
        <row r="2015">
          <cell r="A2015"/>
          <cell r="B2015"/>
        </row>
        <row r="2016">
          <cell r="A2016"/>
          <cell r="B2016"/>
        </row>
        <row r="2017">
          <cell r="A2017"/>
          <cell r="B2017"/>
        </row>
        <row r="2018">
          <cell r="A2018"/>
          <cell r="B2018"/>
        </row>
        <row r="2019">
          <cell r="A2019"/>
          <cell r="B2019"/>
        </row>
        <row r="2020">
          <cell r="A2020"/>
          <cell r="B2020"/>
        </row>
        <row r="2021">
          <cell r="A2021"/>
          <cell r="B2021"/>
        </row>
        <row r="2022">
          <cell r="A2022"/>
          <cell r="B2022"/>
        </row>
        <row r="2023">
          <cell r="A2023"/>
          <cell r="B2023"/>
        </row>
        <row r="2024">
          <cell r="A2024"/>
          <cell r="B2024"/>
        </row>
        <row r="2025">
          <cell r="A2025"/>
          <cell r="B2025"/>
        </row>
        <row r="2026">
          <cell r="A2026"/>
          <cell r="B2026"/>
        </row>
        <row r="2027">
          <cell r="A2027"/>
          <cell r="B2027"/>
        </row>
        <row r="2028">
          <cell r="A2028"/>
          <cell r="B2028"/>
        </row>
        <row r="2029">
          <cell r="A2029"/>
          <cell r="B2029"/>
        </row>
        <row r="2030">
          <cell r="A2030"/>
          <cell r="B2030"/>
        </row>
        <row r="2031">
          <cell r="A2031"/>
          <cell r="B2031"/>
        </row>
        <row r="2032">
          <cell r="A2032"/>
          <cell r="B2032"/>
        </row>
        <row r="2033">
          <cell r="A2033"/>
          <cell r="B2033"/>
        </row>
        <row r="2034">
          <cell r="A2034"/>
          <cell r="B2034"/>
        </row>
        <row r="2035">
          <cell r="A2035"/>
          <cell r="B2035"/>
        </row>
        <row r="2036">
          <cell r="A2036"/>
          <cell r="B2036"/>
        </row>
        <row r="2037">
          <cell r="A2037"/>
          <cell r="B2037"/>
        </row>
        <row r="2038">
          <cell r="A2038"/>
          <cell r="B2038"/>
        </row>
        <row r="2039">
          <cell r="A2039"/>
          <cell r="B2039"/>
        </row>
        <row r="2040">
          <cell r="A2040"/>
          <cell r="B2040"/>
        </row>
        <row r="2041">
          <cell r="A2041"/>
          <cell r="B2041"/>
        </row>
        <row r="2042">
          <cell r="A2042"/>
          <cell r="B2042"/>
        </row>
        <row r="2043">
          <cell r="A2043"/>
          <cell r="B2043"/>
        </row>
        <row r="2044">
          <cell r="A2044"/>
          <cell r="B2044"/>
        </row>
        <row r="2045">
          <cell r="A2045"/>
          <cell r="B2045"/>
        </row>
        <row r="2046">
          <cell r="A2046"/>
          <cell r="B2046"/>
        </row>
        <row r="2047">
          <cell r="A2047"/>
          <cell r="B2047"/>
        </row>
        <row r="2048">
          <cell r="A2048"/>
          <cell r="B2048"/>
        </row>
        <row r="2049">
          <cell r="A2049"/>
          <cell r="B2049"/>
        </row>
        <row r="2050">
          <cell r="A2050"/>
          <cell r="B2050"/>
        </row>
        <row r="2051">
          <cell r="A2051"/>
          <cell r="B2051"/>
        </row>
        <row r="2052">
          <cell r="A2052"/>
          <cell r="B2052"/>
        </row>
        <row r="2053">
          <cell r="A2053"/>
          <cell r="B2053"/>
        </row>
        <row r="2054">
          <cell r="A2054"/>
          <cell r="B2054"/>
        </row>
        <row r="2055">
          <cell r="A2055"/>
          <cell r="B2055"/>
        </row>
        <row r="2056">
          <cell r="A2056"/>
          <cell r="B2056"/>
        </row>
        <row r="2057">
          <cell r="A2057"/>
          <cell r="B2057"/>
        </row>
        <row r="2058">
          <cell r="A2058"/>
          <cell r="B2058"/>
        </row>
        <row r="2059">
          <cell r="A2059"/>
          <cell r="B2059"/>
        </row>
        <row r="2060">
          <cell r="A2060"/>
          <cell r="B2060"/>
        </row>
        <row r="2061">
          <cell r="A2061"/>
          <cell r="B2061"/>
        </row>
        <row r="2062">
          <cell r="A2062"/>
          <cell r="B2062"/>
        </row>
        <row r="2063">
          <cell r="A2063"/>
          <cell r="B2063"/>
        </row>
        <row r="2064">
          <cell r="A2064"/>
          <cell r="B2064"/>
        </row>
        <row r="2065">
          <cell r="A2065"/>
          <cell r="B2065"/>
        </row>
        <row r="2066">
          <cell r="A2066"/>
          <cell r="B2066"/>
        </row>
        <row r="2067">
          <cell r="A2067"/>
          <cell r="B2067"/>
        </row>
        <row r="2068">
          <cell r="A2068"/>
          <cell r="B2068"/>
        </row>
        <row r="2069">
          <cell r="A2069"/>
          <cell r="B2069"/>
        </row>
        <row r="2070">
          <cell r="A2070"/>
          <cell r="B2070"/>
        </row>
        <row r="2071">
          <cell r="A2071"/>
          <cell r="B2071"/>
        </row>
        <row r="2072">
          <cell r="A2072"/>
          <cell r="B2072"/>
        </row>
        <row r="2073">
          <cell r="A2073"/>
          <cell r="B2073"/>
        </row>
        <row r="2074">
          <cell r="A2074"/>
          <cell r="B2074"/>
        </row>
        <row r="2075">
          <cell r="A2075"/>
          <cell r="B2075"/>
        </row>
        <row r="2076">
          <cell r="A2076"/>
          <cell r="B2076"/>
        </row>
        <row r="2077">
          <cell r="A2077"/>
          <cell r="B2077"/>
        </row>
        <row r="2078">
          <cell r="A2078"/>
          <cell r="B2078"/>
        </row>
        <row r="2079">
          <cell r="A2079"/>
          <cell r="B2079"/>
        </row>
        <row r="2080">
          <cell r="A2080"/>
          <cell r="B2080"/>
        </row>
        <row r="2081">
          <cell r="A2081"/>
          <cell r="B2081"/>
        </row>
        <row r="2082">
          <cell r="A2082"/>
          <cell r="B2082"/>
        </row>
        <row r="2083">
          <cell r="A2083"/>
          <cell r="B2083"/>
        </row>
        <row r="2084">
          <cell r="A2084"/>
          <cell r="B2084"/>
        </row>
        <row r="2085">
          <cell r="A2085"/>
          <cell r="B2085"/>
        </row>
        <row r="2086">
          <cell r="A2086"/>
          <cell r="B2086"/>
        </row>
        <row r="2087">
          <cell r="A2087"/>
          <cell r="B2087"/>
        </row>
        <row r="2088">
          <cell r="A2088"/>
          <cell r="B2088"/>
        </row>
        <row r="2089">
          <cell r="A2089"/>
          <cell r="B2089"/>
        </row>
        <row r="2090">
          <cell r="A2090"/>
          <cell r="B2090"/>
        </row>
        <row r="2091">
          <cell r="A2091"/>
          <cell r="B2091"/>
        </row>
        <row r="2092">
          <cell r="A2092"/>
          <cell r="B2092"/>
        </row>
        <row r="2093">
          <cell r="A2093"/>
          <cell r="B2093"/>
        </row>
        <row r="2094">
          <cell r="A2094"/>
          <cell r="B2094"/>
        </row>
        <row r="2095">
          <cell r="A2095"/>
          <cell r="B2095"/>
        </row>
        <row r="2096">
          <cell r="A2096"/>
          <cell r="B2096"/>
        </row>
        <row r="2097">
          <cell r="A2097"/>
          <cell r="B2097"/>
        </row>
        <row r="2098">
          <cell r="A2098"/>
          <cell r="B2098"/>
        </row>
        <row r="2099">
          <cell r="A2099"/>
          <cell r="B2099"/>
        </row>
        <row r="2100">
          <cell r="A2100"/>
          <cell r="B2100"/>
        </row>
        <row r="2101">
          <cell r="A2101"/>
          <cell r="B2101"/>
        </row>
        <row r="2102">
          <cell r="A2102"/>
          <cell r="B2102"/>
        </row>
        <row r="2103">
          <cell r="A2103"/>
          <cell r="B2103"/>
        </row>
        <row r="2104">
          <cell r="A2104"/>
          <cell r="B2104"/>
        </row>
        <row r="2105">
          <cell r="A2105"/>
          <cell r="B2105"/>
        </row>
        <row r="2106">
          <cell r="A2106"/>
          <cell r="B2106"/>
        </row>
        <row r="2107">
          <cell r="A2107"/>
          <cell r="B2107"/>
        </row>
        <row r="2108">
          <cell r="A2108"/>
          <cell r="B2108"/>
        </row>
        <row r="2109">
          <cell r="A2109"/>
          <cell r="B2109"/>
        </row>
        <row r="2110">
          <cell r="A2110"/>
          <cell r="B2110"/>
        </row>
        <row r="2111">
          <cell r="A2111"/>
          <cell r="B2111"/>
        </row>
        <row r="2112">
          <cell r="A2112"/>
          <cell r="B2112"/>
        </row>
        <row r="2113">
          <cell r="A2113"/>
          <cell r="B2113"/>
        </row>
        <row r="2114">
          <cell r="A2114"/>
          <cell r="B2114"/>
        </row>
        <row r="2115">
          <cell r="A2115"/>
          <cell r="B2115"/>
        </row>
        <row r="2116">
          <cell r="A2116"/>
          <cell r="B2116"/>
        </row>
        <row r="2117">
          <cell r="A2117"/>
          <cell r="B2117"/>
        </row>
        <row r="2118">
          <cell r="A2118"/>
          <cell r="B2118"/>
        </row>
        <row r="2119">
          <cell r="A2119"/>
          <cell r="B2119"/>
        </row>
        <row r="2120">
          <cell r="A2120"/>
          <cell r="B2120"/>
        </row>
        <row r="2121">
          <cell r="A2121"/>
          <cell r="B2121"/>
        </row>
        <row r="2122">
          <cell r="A2122"/>
          <cell r="B2122"/>
        </row>
        <row r="2123">
          <cell r="A2123"/>
          <cell r="B2123"/>
        </row>
        <row r="2124">
          <cell r="A2124"/>
          <cell r="B2124"/>
        </row>
        <row r="2125">
          <cell r="A2125"/>
          <cell r="B2125"/>
        </row>
        <row r="2126">
          <cell r="A2126"/>
          <cell r="B2126"/>
        </row>
        <row r="2127">
          <cell r="A2127"/>
          <cell r="B2127"/>
        </row>
        <row r="2128">
          <cell r="A2128"/>
          <cell r="B2128"/>
        </row>
        <row r="2129">
          <cell r="A2129"/>
          <cell r="B2129"/>
        </row>
        <row r="2130">
          <cell r="A2130"/>
          <cell r="B2130"/>
        </row>
        <row r="2131">
          <cell r="A2131"/>
          <cell r="B2131"/>
        </row>
        <row r="2132">
          <cell r="A2132"/>
          <cell r="B2132"/>
        </row>
        <row r="2133">
          <cell r="A2133"/>
          <cell r="B2133"/>
        </row>
        <row r="2134">
          <cell r="A2134"/>
          <cell r="B2134"/>
        </row>
        <row r="2135">
          <cell r="A2135"/>
          <cell r="B2135"/>
        </row>
        <row r="2136">
          <cell r="A2136"/>
          <cell r="B2136"/>
        </row>
        <row r="2137">
          <cell r="A2137"/>
          <cell r="B2137"/>
        </row>
        <row r="2138">
          <cell r="A2138"/>
          <cell r="B2138"/>
        </row>
        <row r="2139">
          <cell r="A2139"/>
          <cell r="B2139"/>
        </row>
        <row r="2140">
          <cell r="A2140"/>
          <cell r="B2140"/>
        </row>
        <row r="2141">
          <cell r="A2141"/>
          <cell r="B2141"/>
        </row>
        <row r="2142">
          <cell r="A2142"/>
          <cell r="B2142"/>
        </row>
        <row r="2143">
          <cell r="A2143"/>
          <cell r="B2143"/>
        </row>
        <row r="2144">
          <cell r="A2144"/>
          <cell r="B2144"/>
        </row>
        <row r="2145">
          <cell r="A2145"/>
          <cell r="B2145"/>
        </row>
        <row r="2146">
          <cell r="A2146"/>
          <cell r="B2146"/>
        </row>
        <row r="2147">
          <cell r="A2147"/>
          <cell r="B2147"/>
        </row>
        <row r="2148">
          <cell r="A2148"/>
          <cell r="B2148"/>
        </row>
        <row r="2149">
          <cell r="A2149"/>
          <cell r="B2149"/>
        </row>
        <row r="2150">
          <cell r="A2150"/>
          <cell r="B2150"/>
        </row>
        <row r="2151">
          <cell r="A2151"/>
          <cell r="B2151"/>
        </row>
        <row r="2152">
          <cell r="A2152"/>
          <cell r="B2152"/>
        </row>
        <row r="2153">
          <cell r="A2153"/>
          <cell r="B2153"/>
        </row>
        <row r="2154">
          <cell r="A2154"/>
          <cell r="B2154"/>
        </row>
        <row r="2155">
          <cell r="A2155"/>
          <cell r="B2155"/>
        </row>
        <row r="2156">
          <cell r="A2156"/>
          <cell r="B2156"/>
        </row>
        <row r="2157">
          <cell r="A2157"/>
          <cell r="B2157"/>
        </row>
        <row r="2158">
          <cell r="A2158"/>
          <cell r="B2158"/>
        </row>
        <row r="2159">
          <cell r="A2159"/>
          <cell r="B2159"/>
        </row>
        <row r="2160">
          <cell r="A2160"/>
          <cell r="B2160"/>
        </row>
        <row r="2161">
          <cell r="A2161"/>
          <cell r="B2161"/>
        </row>
        <row r="2162">
          <cell r="A2162"/>
          <cell r="B2162"/>
        </row>
        <row r="2163">
          <cell r="A2163"/>
          <cell r="B2163"/>
        </row>
        <row r="2164">
          <cell r="A2164"/>
          <cell r="B2164"/>
        </row>
        <row r="2165">
          <cell r="A2165"/>
          <cell r="B2165"/>
        </row>
        <row r="2166">
          <cell r="A2166"/>
          <cell r="B2166"/>
        </row>
        <row r="2167">
          <cell r="A2167"/>
          <cell r="B2167"/>
        </row>
        <row r="2168">
          <cell r="A2168"/>
          <cell r="B2168"/>
        </row>
        <row r="2169">
          <cell r="A2169"/>
          <cell r="B2169"/>
        </row>
        <row r="2170">
          <cell r="A2170"/>
          <cell r="B2170"/>
        </row>
        <row r="2171">
          <cell r="A2171"/>
          <cell r="B2171"/>
        </row>
        <row r="2172">
          <cell r="A2172"/>
          <cell r="B2172"/>
        </row>
        <row r="2173">
          <cell r="A2173"/>
          <cell r="B2173"/>
        </row>
        <row r="2174">
          <cell r="A2174"/>
          <cell r="B2174"/>
        </row>
        <row r="2175">
          <cell r="A2175"/>
          <cell r="B2175"/>
        </row>
        <row r="2176">
          <cell r="A2176"/>
          <cell r="B2176"/>
        </row>
        <row r="2177">
          <cell r="A2177"/>
          <cell r="B2177"/>
        </row>
        <row r="2178">
          <cell r="A2178"/>
          <cell r="B2178"/>
        </row>
        <row r="2179">
          <cell r="A2179"/>
          <cell r="B2179"/>
        </row>
        <row r="2180">
          <cell r="A2180"/>
          <cell r="B2180"/>
        </row>
        <row r="2181">
          <cell r="A2181"/>
          <cell r="B2181"/>
        </row>
        <row r="2182">
          <cell r="A2182"/>
          <cell r="B2182"/>
        </row>
        <row r="2183">
          <cell r="A2183"/>
          <cell r="B2183"/>
        </row>
        <row r="2184">
          <cell r="A2184"/>
          <cell r="B2184"/>
        </row>
        <row r="2185">
          <cell r="A2185"/>
          <cell r="B2185"/>
        </row>
        <row r="2186">
          <cell r="A2186"/>
          <cell r="B2186"/>
        </row>
        <row r="2187">
          <cell r="A2187"/>
          <cell r="B2187"/>
        </row>
        <row r="2188">
          <cell r="A2188"/>
          <cell r="B2188"/>
        </row>
        <row r="2189">
          <cell r="A2189"/>
          <cell r="B2189"/>
        </row>
        <row r="2190">
          <cell r="A2190"/>
          <cell r="B2190"/>
        </row>
        <row r="2191">
          <cell r="A2191"/>
          <cell r="B2191"/>
        </row>
        <row r="2192">
          <cell r="A2192"/>
          <cell r="B2192"/>
        </row>
        <row r="2193">
          <cell r="A2193"/>
          <cell r="B2193"/>
        </row>
        <row r="2194">
          <cell r="A2194"/>
          <cell r="B2194"/>
        </row>
        <row r="2195">
          <cell r="A2195"/>
          <cell r="B2195"/>
        </row>
        <row r="2196">
          <cell r="A2196"/>
          <cell r="B2196"/>
        </row>
        <row r="2197">
          <cell r="A2197"/>
          <cell r="B2197"/>
        </row>
        <row r="2198">
          <cell r="A2198"/>
          <cell r="B2198"/>
        </row>
        <row r="2199">
          <cell r="A2199"/>
          <cell r="B2199"/>
        </row>
        <row r="2200">
          <cell r="A2200"/>
          <cell r="B2200"/>
        </row>
        <row r="2201">
          <cell r="A2201"/>
          <cell r="B2201"/>
        </row>
        <row r="2202">
          <cell r="A2202"/>
          <cell r="B2202"/>
        </row>
        <row r="2203">
          <cell r="A2203"/>
          <cell r="B2203"/>
        </row>
        <row r="2204">
          <cell r="A2204"/>
          <cell r="B2204"/>
        </row>
        <row r="2205">
          <cell r="A2205"/>
          <cell r="B2205"/>
        </row>
        <row r="2206">
          <cell r="A2206"/>
          <cell r="B2206"/>
        </row>
        <row r="2207">
          <cell r="A2207"/>
          <cell r="B2207"/>
        </row>
        <row r="2208">
          <cell r="A2208"/>
          <cell r="B2208"/>
        </row>
        <row r="2209">
          <cell r="A2209"/>
          <cell r="B2209"/>
        </row>
        <row r="2210">
          <cell r="A2210"/>
          <cell r="B2210"/>
        </row>
        <row r="2211">
          <cell r="A2211"/>
          <cell r="B2211"/>
        </row>
        <row r="2212">
          <cell r="A2212"/>
          <cell r="B2212"/>
        </row>
        <row r="2213">
          <cell r="A2213"/>
          <cell r="B2213"/>
        </row>
        <row r="2214">
          <cell r="A2214"/>
          <cell r="B2214"/>
        </row>
        <row r="2215">
          <cell r="A2215"/>
          <cell r="B2215"/>
        </row>
        <row r="2216">
          <cell r="A2216"/>
          <cell r="B2216"/>
        </row>
        <row r="2217">
          <cell r="A2217"/>
          <cell r="B2217"/>
        </row>
        <row r="2218">
          <cell r="A2218"/>
          <cell r="B2218"/>
        </row>
        <row r="2219">
          <cell r="A2219"/>
          <cell r="B2219"/>
        </row>
        <row r="2220">
          <cell r="A2220"/>
          <cell r="B2220"/>
        </row>
        <row r="2221">
          <cell r="A2221"/>
          <cell r="B2221"/>
        </row>
        <row r="2222">
          <cell r="A2222"/>
          <cell r="B2222"/>
        </row>
        <row r="2223">
          <cell r="A2223"/>
          <cell r="B2223"/>
        </row>
        <row r="2224">
          <cell r="A2224"/>
          <cell r="B2224"/>
        </row>
        <row r="2225">
          <cell r="A2225"/>
          <cell r="B2225"/>
        </row>
        <row r="2226">
          <cell r="A2226"/>
          <cell r="B2226"/>
        </row>
        <row r="2227">
          <cell r="A2227"/>
          <cell r="B2227"/>
        </row>
        <row r="2228">
          <cell r="A2228"/>
          <cell r="B2228"/>
        </row>
        <row r="2229">
          <cell r="A2229"/>
          <cell r="B2229"/>
        </row>
        <row r="2230">
          <cell r="A2230"/>
          <cell r="B2230"/>
        </row>
        <row r="2231">
          <cell r="A2231"/>
          <cell r="B2231"/>
        </row>
        <row r="2232">
          <cell r="A2232"/>
          <cell r="B2232"/>
        </row>
        <row r="2233">
          <cell r="A2233"/>
          <cell r="B2233"/>
        </row>
        <row r="2234">
          <cell r="A2234"/>
          <cell r="B2234"/>
        </row>
        <row r="2235">
          <cell r="A2235"/>
          <cell r="B2235"/>
        </row>
        <row r="2236">
          <cell r="A2236"/>
          <cell r="B2236"/>
        </row>
        <row r="2237">
          <cell r="A2237"/>
          <cell r="B2237"/>
        </row>
        <row r="2238">
          <cell r="A2238"/>
          <cell r="B2238"/>
        </row>
        <row r="2239">
          <cell r="A2239"/>
          <cell r="B2239"/>
        </row>
        <row r="2240">
          <cell r="A2240"/>
          <cell r="B2240"/>
        </row>
        <row r="2241">
          <cell r="A2241"/>
          <cell r="B2241"/>
        </row>
        <row r="2242">
          <cell r="A2242"/>
          <cell r="B2242"/>
        </row>
        <row r="2243">
          <cell r="A2243"/>
          <cell r="B2243"/>
        </row>
        <row r="2244">
          <cell r="A2244"/>
          <cell r="B2244"/>
        </row>
        <row r="2245">
          <cell r="A2245"/>
          <cell r="B2245"/>
        </row>
        <row r="2246">
          <cell r="A2246"/>
          <cell r="B2246"/>
        </row>
        <row r="2247">
          <cell r="A2247"/>
          <cell r="B2247"/>
        </row>
        <row r="2248">
          <cell r="A2248"/>
          <cell r="B2248"/>
        </row>
        <row r="2249">
          <cell r="A2249"/>
          <cell r="B2249"/>
        </row>
        <row r="2250">
          <cell r="A2250"/>
          <cell r="B2250"/>
        </row>
        <row r="2251">
          <cell r="A2251"/>
          <cell r="B2251"/>
        </row>
        <row r="2252">
          <cell r="A2252"/>
          <cell r="B2252"/>
        </row>
        <row r="2253">
          <cell r="A2253"/>
          <cell r="B2253"/>
        </row>
        <row r="2254">
          <cell r="A2254"/>
          <cell r="B2254"/>
        </row>
        <row r="2255">
          <cell r="A2255"/>
          <cell r="B2255"/>
        </row>
        <row r="2256">
          <cell r="A2256"/>
          <cell r="B2256"/>
        </row>
        <row r="2257">
          <cell r="A2257"/>
          <cell r="B2257"/>
        </row>
        <row r="2258">
          <cell r="A2258"/>
          <cell r="B2258"/>
        </row>
        <row r="2259">
          <cell r="A2259"/>
          <cell r="B2259"/>
        </row>
        <row r="2260">
          <cell r="A2260"/>
          <cell r="B2260"/>
        </row>
        <row r="2261">
          <cell r="A2261"/>
          <cell r="B2261"/>
        </row>
        <row r="2262">
          <cell r="A2262"/>
          <cell r="B2262"/>
        </row>
        <row r="2263">
          <cell r="A2263"/>
          <cell r="B2263"/>
        </row>
        <row r="2264">
          <cell r="A2264"/>
          <cell r="B2264"/>
        </row>
        <row r="2265">
          <cell r="A2265"/>
          <cell r="B2265"/>
        </row>
        <row r="2266">
          <cell r="A2266"/>
          <cell r="B2266"/>
        </row>
        <row r="2267">
          <cell r="A2267"/>
          <cell r="B2267"/>
        </row>
        <row r="2268">
          <cell r="A2268"/>
          <cell r="B2268"/>
        </row>
        <row r="2269">
          <cell r="A2269"/>
          <cell r="B2269"/>
        </row>
        <row r="2270">
          <cell r="A2270"/>
          <cell r="B2270"/>
        </row>
        <row r="2271">
          <cell r="A2271"/>
          <cell r="B2271"/>
        </row>
        <row r="2272">
          <cell r="A2272"/>
          <cell r="B2272"/>
        </row>
        <row r="2273">
          <cell r="A2273"/>
          <cell r="B2273"/>
        </row>
        <row r="2274">
          <cell r="A2274"/>
          <cell r="B2274"/>
        </row>
        <row r="2275">
          <cell r="A2275"/>
          <cell r="B2275"/>
        </row>
        <row r="2276">
          <cell r="A2276"/>
          <cell r="B2276"/>
        </row>
        <row r="2277">
          <cell r="A2277"/>
          <cell r="B2277"/>
        </row>
        <row r="2278">
          <cell r="A2278"/>
          <cell r="B2278"/>
        </row>
        <row r="2279">
          <cell r="A2279"/>
          <cell r="B2279"/>
        </row>
        <row r="2280">
          <cell r="A2280"/>
          <cell r="B2280"/>
        </row>
        <row r="2281">
          <cell r="A2281"/>
          <cell r="B2281"/>
        </row>
        <row r="2282">
          <cell r="A2282"/>
          <cell r="B2282"/>
        </row>
        <row r="2283">
          <cell r="A2283"/>
          <cell r="B2283"/>
        </row>
        <row r="2284">
          <cell r="A2284"/>
          <cell r="B2284"/>
        </row>
        <row r="2285">
          <cell r="A2285"/>
          <cell r="B2285"/>
        </row>
        <row r="2286">
          <cell r="A2286"/>
          <cell r="B2286"/>
        </row>
        <row r="2287">
          <cell r="A2287"/>
          <cell r="B2287"/>
        </row>
        <row r="2288">
          <cell r="A2288"/>
          <cell r="B2288"/>
        </row>
        <row r="2289">
          <cell r="A2289"/>
          <cell r="B2289"/>
        </row>
        <row r="2290">
          <cell r="A2290"/>
          <cell r="B2290"/>
        </row>
        <row r="2291">
          <cell r="A2291"/>
          <cell r="B2291"/>
        </row>
        <row r="2292">
          <cell r="A2292"/>
          <cell r="B2292"/>
        </row>
        <row r="2293">
          <cell r="A2293"/>
          <cell r="B2293"/>
        </row>
        <row r="2294">
          <cell r="A2294"/>
          <cell r="B2294"/>
        </row>
        <row r="2295">
          <cell r="A2295"/>
          <cell r="B2295"/>
        </row>
        <row r="2296">
          <cell r="A2296"/>
          <cell r="B2296"/>
        </row>
        <row r="2297">
          <cell r="A2297"/>
          <cell r="B2297"/>
        </row>
        <row r="2298">
          <cell r="A2298"/>
          <cell r="B2298"/>
        </row>
        <row r="2299">
          <cell r="A2299"/>
          <cell r="B2299"/>
        </row>
        <row r="2300">
          <cell r="A2300"/>
          <cell r="B2300"/>
        </row>
        <row r="2301">
          <cell r="A2301"/>
          <cell r="B2301"/>
        </row>
        <row r="2302">
          <cell r="A2302"/>
          <cell r="B2302"/>
        </row>
        <row r="2303">
          <cell r="A2303"/>
          <cell r="B2303"/>
        </row>
        <row r="2304">
          <cell r="A2304"/>
          <cell r="B2304"/>
        </row>
        <row r="2305">
          <cell r="A2305"/>
          <cell r="B2305"/>
        </row>
        <row r="2306">
          <cell r="A2306"/>
          <cell r="B2306"/>
        </row>
        <row r="2307">
          <cell r="A2307"/>
          <cell r="B2307"/>
        </row>
        <row r="2308">
          <cell r="A2308"/>
          <cell r="B2308"/>
        </row>
        <row r="2309">
          <cell r="A2309"/>
          <cell r="B2309"/>
        </row>
        <row r="2310">
          <cell r="A2310"/>
          <cell r="B2310"/>
        </row>
        <row r="2311">
          <cell r="A2311"/>
          <cell r="B2311"/>
        </row>
        <row r="2312">
          <cell r="A2312"/>
          <cell r="B2312"/>
        </row>
        <row r="2313">
          <cell r="A2313"/>
          <cell r="B2313"/>
        </row>
        <row r="2314">
          <cell r="A2314"/>
          <cell r="B2314"/>
        </row>
        <row r="2315">
          <cell r="A2315"/>
          <cell r="B2315"/>
        </row>
        <row r="2316">
          <cell r="A2316"/>
          <cell r="B2316"/>
        </row>
        <row r="2317">
          <cell r="A2317"/>
          <cell r="B2317"/>
        </row>
        <row r="2318">
          <cell r="A2318"/>
          <cell r="B2318"/>
        </row>
        <row r="2319">
          <cell r="A2319"/>
          <cell r="B2319"/>
        </row>
        <row r="2320">
          <cell r="A2320"/>
          <cell r="B2320"/>
        </row>
        <row r="2321">
          <cell r="A2321"/>
          <cell r="B2321"/>
        </row>
        <row r="2322">
          <cell r="A2322"/>
          <cell r="B2322"/>
        </row>
        <row r="2323">
          <cell r="A2323"/>
          <cell r="B2323"/>
        </row>
        <row r="2324">
          <cell r="A2324"/>
          <cell r="B2324"/>
        </row>
        <row r="2325">
          <cell r="A2325"/>
          <cell r="B2325"/>
        </row>
        <row r="2326">
          <cell r="A2326"/>
          <cell r="B2326"/>
        </row>
        <row r="2327">
          <cell r="A2327"/>
          <cell r="B2327"/>
        </row>
        <row r="2328">
          <cell r="A2328"/>
          <cell r="B2328"/>
        </row>
        <row r="2329">
          <cell r="A2329"/>
          <cell r="B2329"/>
        </row>
        <row r="2330">
          <cell r="A2330"/>
          <cell r="B2330"/>
        </row>
        <row r="2331">
          <cell r="A2331"/>
          <cell r="B2331"/>
        </row>
        <row r="2332">
          <cell r="A2332"/>
          <cell r="B2332"/>
        </row>
        <row r="2333">
          <cell r="A2333"/>
          <cell r="B2333"/>
        </row>
        <row r="2334">
          <cell r="A2334"/>
          <cell r="B2334"/>
        </row>
        <row r="2335">
          <cell r="A2335"/>
          <cell r="B2335"/>
        </row>
        <row r="2336">
          <cell r="A2336"/>
          <cell r="B2336"/>
        </row>
        <row r="2337">
          <cell r="A2337"/>
          <cell r="B2337"/>
        </row>
        <row r="2338">
          <cell r="A2338"/>
          <cell r="B2338"/>
        </row>
        <row r="2339">
          <cell r="A2339"/>
          <cell r="B2339"/>
        </row>
        <row r="2340">
          <cell r="A2340"/>
          <cell r="B2340"/>
        </row>
        <row r="2341">
          <cell r="A2341"/>
          <cell r="B2341"/>
        </row>
        <row r="2342">
          <cell r="A2342"/>
          <cell r="B2342"/>
        </row>
        <row r="2343">
          <cell r="A2343"/>
          <cell r="B2343"/>
        </row>
        <row r="2344">
          <cell r="A2344"/>
          <cell r="B2344"/>
        </row>
        <row r="2345">
          <cell r="A2345"/>
          <cell r="B2345"/>
        </row>
        <row r="2346">
          <cell r="A2346"/>
          <cell r="B2346"/>
        </row>
        <row r="2347">
          <cell r="A2347"/>
          <cell r="B2347"/>
        </row>
        <row r="2348">
          <cell r="A2348"/>
          <cell r="B2348"/>
        </row>
        <row r="2349">
          <cell r="A2349"/>
          <cell r="B2349"/>
        </row>
        <row r="2350">
          <cell r="A2350"/>
          <cell r="B2350"/>
        </row>
        <row r="2351">
          <cell r="A2351"/>
          <cell r="B2351"/>
        </row>
        <row r="2352">
          <cell r="A2352"/>
          <cell r="B2352"/>
        </row>
        <row r="2353">
          <cell r="A2353"/>
          <cell r="B2353"/>
        </row>
        <row r="2354">
          <cell r="A2354"/>
          <cell r="B2354"/>
        </row>
        <row r="2355">
          <cell r="A2355"/>
          <cell r="B2355"/>
        </row>
        <row r="2356">
          <cell r="A2356"/>
          <cell r="B2356"/>
        </row>
        <row r="2357">
          <cell r="A2357"/>
          <cell r="B2357"/>
        </row>
        <row r="2358">
          <cell r="A2358"/>
          <cell r="B2358"/>
        </row>
        <row r="2359">
          <cell r="A2359"/>
          <cell r="B2359"/>
        </row>
        <row r="2360">
          <cell r="A2360"/>
          <cell r="B2360"/>
        </row>
        <row r="2361">
          <cell r="A2361"/>
          <cell r="B2361"/>
        </row>
        <row r="2362">
          <cell r="A2362"/>
          <cell r="B2362"/>
        </row>
        <row r="2363">
          <cell r="A2363"/>
          <cell r="B2363"/>
        </row>
        <row r="2364">
          <cell r="A2364"/>
          <cell r="B2364"/>
        </row>
        <row r="2365">
          <cell r="A2365"/>
          <cell r="B2365"/>
        </row>
        <row r="2366">
          <cell r="A2366"/>
          <cell r="B2366"/>
        </row>
        <row r="2367">
          <cell r="A2367"/>
          <cell r="B2367"/>
        </row>
        <row r="2368">
          <cell r="A2368"/>
          <cell r="B2368"/>
        </row>
        <row r="2369">
          <cell r="A2369"/>
          <cell r="B2369"/>
        </row>
        <row r="2370">
          <cell r="A2370"/>
          <cell r="B2370"/>
        </row>
        <row r="2371">
          <cell r="A2371"/>
          <cell r="B2371"/>
        </row>
        <row r="2372">
          <cell r="A2372"/>
          <cell r="B2372"/>
        </row>
        <row r="2373">
          <cell r="A2373"/>
          <cell r="B2373"/>
        </row>
        <row r="2374">
          <cell r="A2374"/>
          <cell r="B2374"/>
        </row>
        <row r="2375">
          <cell r="A2375"/>
          <cell r="B2375"/>
        </row>
        <row r="2376">
          <cell r="A2376"/>
          <cell r="B2376"/>
        </row>
        <row r="2377">
          <cell r="A2377"/>
          <cell r="B2377"/>
        </row>
        <row r="2378">
          <cell r="A2378"/>
          <cell r="B2378"/>
        </row>
        <row r="2379">
          <cell r="A2379"/>
          <cell r="B2379"/>
        </row>
        <row r="2380">
          <cell r="A2380"/>
          <cell r="B2380"/>
        </row>
        <row r="2381">
          <cell r="A2381"/>
          <cell r="B2381"/>
        </row>
        <row r="2382">
          <cell r="A2382"/>
          <cell r="B2382"/>
        </row>
        <row r="2383">
          <cell r="A2383"/>
          <cell r="B2383"/>
        </row>
        <row r="2384">
          <cell r="A2384"/>
          <cell r="B2384"/>
        </row>
        <row r="2385">
          <cell r="A2385"/>
          <cell r="B2385"/>
        </row>
        <row r="2386">
          <cell r="A2386"/>
          <cell r="B2386"/>
        </row>
        <row r="2387">
          <cell r="A2387"/>
          <cell r="B2387"/>
        </row>
        <row r="2388">
          <cell r="A2388"/>
          <cell r="B2388"/>
        </row>
        <row r="2389">
          <cell r="A2389"/>
          <cell r="B2389"/>
        </row>
        <row r="2390">
          <cell r="A2390"/>
          <cell r="B2390"/>
        </row>
        <row r="2391">
          <cell r="A2391"/>
          <cell r="B2391"/>
        </row>
        <row r="2392">
          <cell r="A2392"/>
          <cell r="B2392"/>
        </row>
        <row r="2393">
          <cell r="A2393"/>
          <cell r="B2393"/>
        </row>
        <row r="2394">
          <cell r="A2394"/>
          <cell r="B2394"/>
        </row>
        <row r="2395">
          <cell r="A2395"/>
          <cell r="B2395"/>
        </row>
        <row r="2396">
          <cell r="A2396"/>
          <cell r="B2396"/>
        </row>
        <row r="2397">
          <cell r="A2397"/>
          <cell r="B2397"/>
        </row>
        <row r="2398">
          <cell r="A2398"/>
          <cell r="B2398"/>
        </row>
        <row r="2399">
          <cell r="A2399"/>
          <cell r="B2399"/>
        </row>
        <row r="2400">
          <cell r="A2400"/>
          <cell r="B2400"/>
        </row>
        <row r="2401">
          <cell r="A2401"/>
          <cell r="B2401"/>
        </row>
        <row r="2402">
          <cell r="A2402"/>
          <cell r="B2402"/>
        </row>
        <row r="2403">
          <cell r="A2403"/>
          <cell r="B2403"/>
        </row>
        <row r="2404">
          <cell r="A2404"/>
          <cell r="B2404"/>
        </row>
        <row r="2405">
          <cell r="A2405"/>
          <cell r="B2405"/>
        </row>
        <row r="2406">
          <cell r="A2406"/>
          <cell r="B2406"/>
        </row>
        <row r="2407">
          <cell r="A2407"/>
          <cell r="B2407"/>
        </row>
        <row r="2408">
          <cell r="A2408"/>
          <cell r="B2408"/>
        </row>
        <row r="2409">
          <cell r="A2409"/>
          <cell r="B2409"/>
        </row>
        <row r="2410">
          <cell r="A2410"/>
          <cell r="B2410"/>
        </row>
        <row r="2411">
          <cell r="A2411"/>
          <cell r="B2411"/>
        </row>
        <row r="2412">
          <cell r="A2412"/>
          <cell r="B2412"/>
        </row>
        <row r="2413">
          <cell r="A2413"/>
          <cell r="B2413"/>
        </row>
        <row r="2414">
          <cell r="A2414"/>
          <cell r="B2414"/>
        </row>
        <row r="2415">
          <cell r="A2415"/>
          <cell r="B2415"/>
        </row>
        <row r="2416">
          <cell r="A2416"/>
          <cell r="B2416"/>
        </row>
        <row r="2417">
          <cell r="A2417"/>
          <cell r="B2417"/>
        </row>
        <row r="2418">
          <cell r="A2418"/>
          <cell r="B2418"/>
        </row>
        <row r="2419">
          <cell r="A2419"/>
          <cell r="B2419"/>
        </row>
        <row r="2420">
          <cell r="A2420"/>
          <cell r="B2420"/>
        </row>
        <row r="2421">
          <cell r="A2421"/>
          <cell r="B2421"/>
        </row>
        <row r="2422">
          <cell r="A2422"/>
          <cell r="B2422"/>
        </row>
        <row r="2423">
          <cell r="A2423"/>
          <cell r="B2423"/>
        </row>
        <row r="2424">
          <cell r="A2424"/>
          <cell r="B2424"/>
        </row>
        <row r="2425">
          <cell r="A2425"/>
          <cell r="B2425"/>
        </row>
        <row r="2426">
          <cell r="A2426"/>
          <cell r="B2426"/>
        </row>
        <row r="2427">
          <cell r="A2427"/>
          <cell r="B2427"/>
        </row>
        <row r="2428">
          <cell r="A2428"/>
          <cell r="B2428"/>
        </row>
        <row r="2429">
          <cell r="A2429"/>
          <cell r="B2429"/>
        </row>
        <row r="2430">
          <cell r="A2430"/>
          <cell r="B2430"/>
        </row>
        <row r="2431">
          <cell r="A2431"/>
          <cell r="B2431"/>
        </row>
        <row r="2432">
          <cell r="A2432"/>
          <cell r="B2432"/>
        </row>
        <row r="2433">
          <cell r="A2433"/>
          <cell r="B2433"/>
        </row>
        <row r="2434">
          <cell r="A2434"/>
          <cell r="B2434"/>
        </row>
        <row r="2435">
          <cell r="A2435"/>
          <cell r="B2435"/>
        </row>
        <row r="2436">
          <cell r="A2436"/>
          <cell r="B2436"/>
        </row>
        <row r="2437">
          <cell r="A2437"/>
          <cell r="B2437"/>
        </row>
        <row r="2438">
          <cell r="A2438"/>
          <cell r="B2438"/>
        </row>
        <row r="2439">
          <cell r="A2439"/>
          <cell r="B2439"/>
        </row>
        <row r="2440">
          <cell r="A2440"/>
          <cell r="B2440"/>
        </row>
        <row r="2441">
          <cell r="A2441"/>
          <cell r="B2441"/>
        </row>
        <row r="2442">
          <cell r="A2442"/>
          <cell r="B2442"/>
        </row>
        <row r="2443">
          <cell r="A2443"/>
          <cell r="B2443"/>
        </row>
        <row r="2444">
          <cell r="A2444"/>
          <cell r="B2444"/>
        </row>
        <row r="2445">
          <cell r="A2445"/>
          <cell r="B2445"/>
        </row>
        <row r="2446">
          <cell r="A2446"/>
          <cell r="B2446"/>
        </row>
        <row r="2447">
          <cell r="A2447"/>
          <cell r="B2447"/>
        </row>
        <row r="2448">
          <cell r="A2448"/>
          <cell r="B2448"/>
        </row>
        <row r="2449">
          <cell r="A2449"/>
          <cell r="B2449"/>
        </row>
        <row r="2450">
          <cell r="A2450"/>
          <cell r="B2450"/>
        </row>
        <row r="2451">
          <cell r="A2451"/>
          <cell r="B2451"/>
        </row>
        <row r="2452">
          <cell r="A2452"/>
          <cell r="B2452"/>
        </row>
        <row r="2453">
          <cell r="A2453"/>
          <cell r="B2453"/>
        </row>
        <row r="2454">
          <cell r="A2454"/>
          <cell r="B2454"/>
        </row>
        <row r="2455">
          <cell r="A2455"/>
          <cell r="B2455"/>
        </row>
        <row r="2456">
          <cell r="A2456"/>
          <cell r="B2456"/>
        </row>
        <row r="2457">
          <cell r="A2457"/>
          <cell r="B2457"/>
        </row>
        <row r="2458">
          <cell r="A2458"/>
          <cell r="B2458"/>
        </row>
        <row r="2459">
          <cell r="A2459"/>
          <cell r="B2459"/>
        </row>
        <row r="2460">
          <cell r="A2460"/>
          <cell r="B2460"/>
        </row>
        <row r="2461">
          <cell r="A2461"/>
          <cell r="B2461"/>
        </row>
        <row r="2462">
          <cell r="A2462"/>
          <cell r="B2462"/>
        </row>
        <row r="2463">
          <cell r="A2463"/>
          <cell r="B2463"/>
        </row>
        <row r="2464">
          <cell r="A2464"/>
          <cell r="B2464"/>
        </row>
        <row r="2465">
          <cell r="A2465"/>
          <cell r="B2465"/>
        </row>
        <row r="2466">
          <cell r="A2466"/>
          <cell r="B2466"/>
        </row>
        <row r="2467">
          <cell r="A2467"/>
          <cell r="B2467"/>
        </row>
        <row r="2468">
          <cell r="A2468"/>
          <cell r="B2468"/>
        </row>
        <row r="2469">
          <cell r="A2469"/>
          <cell r="B2469"/>
        </row>
        <row r="2470">
          <cell r="A2470"/>
          <cell r="B2470"/>
        </row>
        <row r="2471">
          <cell r="A2471"/>
          <cell r="B2471"/>
        </row>
        <row r="2472">
          <cell r="A2472"/>
          <cell r="B2472"/>
        </row>
        <row r="2473">
          <cell r="A2473"/>
          <cell r="B2473"/>
        </row>
        <row r="2474">
          <cell r="A2474"/>
          <cell r="B2474"/>
        </row>
        <row r="2475">
          <cell r="A2475"/>
          <cell r="B2475"/>
        </row>
        <row r="2476">
          <cell r="A2476"/>
          <cell r="B2476"/>
        </row>
        <row r="2477">
          <cell r="A2477"/>
          <cell r="B2477"/>
        </row>
        <row r="2478">
          <cell r="A2478"/>
          <cell r="B2478"/>
        </row>
        <row r="2479">
          <cell r="A2479"/>
          <cell r="B2479"/>
        </row>
        <row r="2480">
          <cell r="A2480"/>
          <cell r="B2480"/>
        </row>
        <row r="2481">
          <cell r="A2481"/>
          <cell r="B2481"/>
        </row>
        <row r="2482">
          <cell r="A2482"/>
          <cell r="B2482"/>
        </row>
        <row r="2483">
          <cell r="A2483"/>
          <cell r="B2483"/>
        </row>
        <row r="2484">
          <cell r="A2484"/>
          <cell r="B2484"/>
        </row>
        <row r="2485">
          <cell r="A2485"/>
          <cell r="B2485"/>
        </row>
        <row r="2486">
          <cell r="A2486"/>
          <cell r="B2486"/>
        </row>
        <row r="2487">
          <cell r="A2487"/>
          <cell r="B2487"/>
        </row>
        <row r="2488">
          <cell r="A2488"/>
          <cell r="B2488"/>
        </row>
        <row r="2489">
          <cell r="A2489"/>
          <cell r="B2489"/>
        </row>
        <row r="2490">
          <cell r="A2490"/>
          <cell r="B2490"/>
        </row>
        <row r="2491">
          <cell r="A2491"/>
          <cell r="B2491"/>
        </row>
        <row r="2492">
          <cell r="A2492"/>
          <cell r="B2492"/>
        </row>
        <row r="2493">
          <cell r="A2493"/>
          <cell r="B2493"/>
        </row>
        <row r="2494">
          <cell r="A2494"/>
          <cell r="B2494"/>
        </row>
        <row r="2495">
          <cell r="A2495"/>
          <cell r="B2495"/>
        </row>
        <row r="2496">
          <cell r="A2496"/>
          <cell r="B2496"/>
        </row>
        <row r="2497">
          <cell r="A2497"/>
          <cell r="B2497"/>
        </row>
        <row r="2498">
          <cell r="A2498"/>
          <cell r="B2498"/>
        </row>
        <row r="2499">
          <cell r="A2499"/>
          <cell r="B2499"/>
        </row>
        <row r="2500">
          <cell r="A2500"/>
          <cell r="B2500"/>
        </row>
        <row r="2501">
          <cell r="A2501"/>
          <cell r="B2501"/>
        </row>
        <row r="2502">
          <cell r="A2502"/>
          <cell r="B2502"/>
        </row>
        <row r="2503">
          <cell r="A2503"/>
          <cell r="B2503"/>
        </row>
        <row r="2504">
          <cell r="A2504"/>
          <cell r="B2504"/>
        </row>
        <row r="2505">
          <cell r="A2505"/>
          <cell r="B2505"/>
        </row>
        <row r="2506">
          <cell r="A2506"/>
          <cell r="B2506"/>
        </row>
        <row r="2507">
          <cell r="A2507"/>
          <cell r="B2507"/>
        </row>
        <row r="2508">
          <cell r="A2508"/>
          <cell r="B2508"/>
        </row>
        <row r="2509">
          <cell r="A2509"/>
          <cell r="B2509"/>
        </row>
        <row r="2510">
          <cell r="A2510"/>
          <cell r="B2510"/>
        </row>
        <row r="2511">
          <cell r="A2511"/>
          <cell r="B2511"/>
        </row>
        <row r="2512">
          <cell r="A2512"/>
          <cell r="B2512"/>
        </row>
        <row r="2513">
          <cell r="A2513"/>
          <cell r="B2513"/>
        </row>
        <row r="2514">
          <cell r="A2514"/>
          <cell r="B2514"/>
        </row>
        <row r="2515">
          <cell r="A2515"/>
          <cell r="B2515"/>
        </row>
        <row r="2516">
          <cell r="A2516"/>
          <cell r="B2516"/>
        </row>
        <row r="2517">
          <cell r="A2517"/>
          <cell r="B2517"/>
        </row>
        <row r="2518">
          <cell r="A2518"/>
          <cell r="B2518"/>
        </row>
        <row r="2519">
          <cell r="A2519"/>
          <cell r="B2519"/>
        </row>
        <row r="2520">
          <cell r="A2520"/>
          <cell r="B2520"/>
        </row>
        <row r="2521">
          <cell r="A2521"/>
          <cell r="B2521"/>
        </row>
        <row r="2522">
          <cell r="A2522"/>
          <cell r="B2522"/>
        </row>
        <row r="2523">
          <cell r="A2523"/>
          <cell r="B2523"/>
        </row>
        <row r="2524">
          <cell r="A2524"/>
          <cell r="B2524"/>
        </row>
        <row r="2525">
          <cell r="A2525"/>
          <cell r="B2525"/>
        </row>
        <row r="2526">
          <cell r="A2526"/>
          <cell r="B2526"/>
        </row>
        <row r="2527">
          <cell r="A2527"/>
          <cell r="B2527"/>
        </row>
        <row r="2528">
          <cell r="A2528"/>
          <cell r="B2528"/>
        </row>
        <row r="2529">
          <cell r="A2529"/>
          <cell r="B2529"/>
        </row>
        <row r="2530">
          <cell r="A2530"/>
          <cell r="B2530"/>
        </row>
        <row r="2531">
          <cell r="A2531"/>
          <cell r="B2531"/>
        </row>
        <row r="2532">
          <cell r="A2532"/>
          <cell r="B2532"/>
        </row>
        <row r="2533">
          <cell r="A2533"/>
          <cell r="B2533"/>
        </row>
        <row r="2534">
          <cell r="A2534"/>
          <cell r="B2534"/>
        </row>
        <row r="2535">
          <cell r="A2535"/>
          <cell r="B2535"/>
        </row>
        <row r="2536">
          <cell r="A2536"/>
          <cell r="B2536"/>
        </row>
        <row r="2537">
          <cell r="A2537"/>
          <cell r="B2537"/>
        </row>
        <row r="2538">
          <cell r="A2538"/>
          <cell r="B2538"/>
        </row>
        <row r="2539">
          <cell r="A2539"/>
          <cell r="B2539"/>
        </row>
        <row r="2540">
          <cell r="A2540"/>
          <cell r="B2540"/>
        </row>
        <row r="2541">
          <cell r="A2541"/>
          <cell r="B2541"/>
        </row>
        <row r="2542">
          <cell r="A2542"/>
          <cell r="B2542"/>
        </row>
        <row r="2543">
          <cell r="A2543"/>
          <cell r="B2543"/>
        </row>
        <row r="2544">
          <cell r="A2544"/>
          <cell r="B2544"/>
        </row>
        <row r="2545">
          <cell r="A2545"/>
          <cell r="B2545"/>
        </row>
        <row r="2546">
          <cell r="A2546"/>
          <cell r="B2546"/>
        </row>
        <row r="2547">
          <cell r="A2547"/>
          <cell r="B2547"/>
        </row>
        <row r="2548">
          <cell r="A2548"/>
          <cell r="B2548"/>
        </row>
        <row r="2549">
          <cell r="A2549"/>
          <cell r="B2549"/>
        </row>
        <row r="2550">
          <cell r="A2550"/>
          <cell r="B2550"/>
        </row>
        <row r="2551">
          <cell r="A2551"/>
          <cell r="B2551"/>
        </row>
        <row r="2552">
          <cell r="A2552"/>
          <cell r="B2552"/>
        </row>
        <row r="2553">
          <cell r="A2553"/>
          <cell r="B2553"/>
        </row>
        <row r="2554">
          <cell r="A2554"/>
          <cell r="B2554"/>
        </row>
        <row r="2555">
          <cell r="A2555"/>
          <cell r="B2555"/>
        </row>
        <row r="2556">
          <cell r="A2556"/>
          <cell r="B2556"/>
        </row>
        <row r="2557">
          <cell r="A2557"/>
          <cell r="B2557"/>
        </row>
        <row r="2558">
          <cell r="A2558"/>
          <cell r="B2558"/>
        </row>
        <row r="2559">
          <cell r="A2559"/>
          <cell r="B2559"/>
        </row>
        <row r="2560">
          <cell r="A2560"/>
          <cell r="B2560"/>
        </row>
        <row r="2561">
          <cell r="A2561"/>
          <cell r="B2561"/>
        </row>
        <row r="2562">
          <cell r="A2562"/>
          <cell r="B2562"/>
        </row>
        <row r="2563">
          <cell r="A2563"/>
          <cell r="B2563"/>
        </row>
        <row r="2564">
          <cell r="A2564"/>
          <cell r="B2564"/>
        </row>
        <row r="2565">
          <cell r="A2565"/>
          <cell r="B2565"/>
        </row>
        <row r="2566">
          <cell r="A2566"/>
          <cell r="B2566"/>
        </row>
        <row r="2567">
          <cell r="A2567"/>
          <cell r="B2567"/>
        </row>
        <row r="2568">
          <cell r="A2568"/>
          <cell r="B2568"/>
        </row>
        <row r="2569">
          <cell r="A2569"/>
          <cell r="B2569"/>
        </row>
        <row r="2570">
          <cell r="A2570"/>
          <cell r="B2570"/>
        </row>
        <row r="2571">
          <cell r="A2571"/>
          <cell r="B2571"/>
        </row>
        <row r="2572">
          <cell r="A2572"/>
          <cell r="B2572"/>
        </row>
        <row r="2573">
          <cell r="A2573"/>
          <cell r="B2573"/>
        </row>
        <row r="2574">
          <cell r="A2574"/>
          <cell r="B2574"/>
        </row>
        <row r="2575">
          <cell r="A2575"/>
          <cell r="B2575"/>
        </row>
        <row r="2576">
          <cell r="A2576"/>
          <cell r="B2576"/>
        </row>
        <row r="2577">
          <cell r="A2577"/>
          <cell r="B2577"/>
        </row>
        <row r="2578">
          <cell r="A2578"/>
          <cell r="B2578"/>
        </row>
        <row r="2579">
          <cell r="A2579"/>
          <cell r="B2579"/>
        </row>
        <row r="2580">
          <cell r="A2580"/>
          <cell r="B2580"/>
        </row>
        <row r="2581">
          <cell r="A2581"/>
          <cell r="B2581"/>
        </row>
        <row r="2582">
          <cell r="A2582"/>
          <cell r="B2582"/>
        </row>
        <row r="2583">
          <cell r="A2583"/>
          <cell r="B2583"/>
        </row>
        <row r="2584">
          <cell r="A2584"/>
          <cell r="B2584"/>
        </row>
        <row r="2585">
          <cell r="A2585"/>
          <cell r="B2585"/>
        </row>
        <row r="2586">
          <cell r="A2586"/>
          <cell r="B2586"/>
        </row>
        <row r="2587">
          <cell r="A2587"/>
          <cell r="B2587"/>
        </row>
        <row r="2588">
          <cell r="A2588"/>
          <cell r="B2588"/>
        </row>
        <row r="2589">
          <cell r="A2589"/>
          <cell r="B2589"/>
        </row>
        <row r="2590">
          <cell r="A2590"/>
          <cell r="B2590"/>
        </row>
        <row r="2591">
          <cell r="A2591"/>
          <cell r="B2591"/>
        </row>
        <row r="2592">
          <cell r="A2592"/>
          <cell r="B2592"/>
        </row>
        <row r="2593">
          <cell r="A2593"/>
          <cell r="B2593"/>
        </row>
        <row r="2594">
          <cell r="A2594"/>
          <cell r="B2594"/>
        </row>
        <row r="2595">
          <cell r="A2595"/>
          <cell r="B2595"/>
        </row>
        <row r="2596">
          <cell r="A2596"/>
          <cell r="B2596"/>
        </row>
        <row r="2597">
          <cell r="A2597"/>
          <cell r="B2597"/>
        </row>
        <row r="2598">
          <cell r="A2598"/>
          <cell r="B2598"/>
        </row>
        <row r="2599">
          <cell r="A2599"/>
          <cell r="B2599"/>
        </row>
        <row r="2600">
          <cell r="A2600"/>
          <cell r="B2600"/>
        </row>
        <row r="2601">
          <cell r="A2601"/>
          <cell r="B2601"/>
        </row>
        <row r="2602">
          <cell r="A2602"/>
          <cell r="B2602"/>
        </row>
        <row r="2603">
          <cell r="A2603"/>
          <cell r="B2603"/>
        </row>
        <row r="2604">
          <cell r="A2604"/>
          <cell r="B2604"/>
        </row>
        <row r="2605">
          <cell r="A2605"/>
          <cell r="B2605"/>
        </row>
        <row r="2606">
          <cell r="A2606"/>
          <cell r="B2606"/>
        </row>
        <row r="2607">
          <cell r="A2607"/>
          <cell r="B2607"/>
        </row>
        <row r="2608">
          <cell r="A2608"/>
          <cell r="B2608"/>
        </row>
        <row r="2609">
          <cell r="A2609"/>
          <cell r="B2609"/>
        </row>
        <row r="2610">
          <cell r="A2610"/>
          <cell r="B2610"/>
        </row>
        <row r="2611">
          <cell r="A2611"/>
          <cell r="B2611"/>
        </row>
        <row r="2612">
          <cell r="A2612"/>
          <cell r="B2612"/>
        </row>
        <row r="2613">
          <cell r="A2613"/>
          <cell r="B2613"/>
        </row>
        <row r="2614">
          <cell r="A2614"/>
          <cell r="B2614"/>
        </row>
        <row r="2615">
          <cell r="A2615"/>
          <cell r="B2615"/>
        </row>
        <row r="2616">
          <cell r="A2616"/>
          <cell r="B2616"/>
        </row>
        <row r="2617">
          <cell r="A2617"/>
          <cell r="B2617"/>
        </row>
        <row r="2618">
          <cell r="A2618"/>
          <cell r="B2618"/>
        </row>
        <row r="2619">
          <cell r="A2619"/>
          <cell r="B2619"/>
        </row>
        <row r="2620">
          <cell r="A2620"/>
          <cell r="B2620"/>
        </row>
        <row r="2621">
          <cell r="A2621"/>
          <cell r="B2621"/>
        </row>
        <row r="2622">
          <cell r="A2622"/>
          <cell r="B2622"/>
        </row>
        <row r="2623">
          <cell r="A2623"/>
          <cell r="B2623"/>
        </row>
        <row r="2624">
          <cell r="A2624"/>
          <cell r="B2624"/>
        </row>
        <row r="2625">
          <cell r="A2625"/>
          <cell r="B2625"/>
        </row>
        <row r="2626">
          <cell r="A2626"/>
          <cell r="B2626"/>
        </row>
        <row r="2627">
          <cell r="A2627"/>
          <cell r="B2627"/>
        </row>
        <row r="2628">
          <cell r="A2628"/>
          <cell r="B2628"/>
        </row>
        <row r="2629">
          <cell r="A2629"/>
          <cell r="B2629"/>
        </row>
        <row r="2630">
          <cell r="A2630"/>
          <cell r="B2630"/>
        </row>
        <row r="2631">
          <cell r="A2631"/>
          <cell r="B2631"/>
        </row>
        <row r="2632">
          <cell r="A2632"/>
          <cell r="B2632"/>
        </row>
        <row r="2633">
          <cell r="A2633"/>
          <cell r="B2633"/>
        </row>
        <row r="2634">
          <cell r="A2634"/>
          <cell r="B2634"/>
        </row>
        <row r="2635">
          <cell r="A2635"/>
          <cell r="B2635"/>
        </row>
        <row r="2636">
          <cell r="A2636"/>
          <cell r="B2636"/>
        </row>
        <row r="2637">
          <cell r="A2637"/>
          <cell r="B2637"/>
        </row>
        <row r="2638">
          <cell r="A2638"/>
          <cell r="B2638"/>
        </row>
        <row r="2639">
          <cell r="A2639"/>
          <cell r="B2639"/>
        </row>
        <row r="2640">
          <cell r="A2640"/>
          <cell r="B2640"/>
        </row>
        <row r="2641">
          <cell r="A2641"/>
          <cell r="B2641"/>
        </row>
        <row r="2642">
          <cell r="A2642"/>
          <cell r="B2642"/>
        </row>
        <row r="2643">
          <cell r="A2643"/>
          <cell r="B2643"/>
        </row>
        <row r="2644">
          <cell r="A2644"/>
          <cell r="B2644"/>
        </row>
        <row r="2645">
          <cell r="A2645"/>
          <cell r="B2645"/>
        </row>
        <row r="2646">
          <cell r="A2646"/>
          <cell r="B2646"/>
        </row>
        <row r="2647">
          <cell r="A2647"/>
          <cell r="B2647"/>
        </row>
        <row r="2648">
          <cell r="A2648"/>
          <cell r="B2648"/>
        </row>
        <row r="2649">
          <cell r="A2649"/>
          <cell r="B2649"/>
        </row>
        <row r="2650">
          <cell r="A2650"/>
          <cell r="B2650"/>
        </row>
        <row r="2651">
          <cell r="A2651"/>
          <cell r="B2651"/>
        </row>
        <row r="2652">
          <cell r="A2652"/>
          <cell r="B2652"/>
        </row>
        <row r="2653">
          <cell r="A2653"/>
          <cell r="B2653"/>
        </row>
        <row r="2654">
          <cell r="A2654"/>
          <cell r="B2654"/>
        </row>
        <row r="2655">
          <cell r="A2655"/>
          <cell r="B2655"/>
        </row>
        <row r="2656">
          <cell r="A2656"/>
          <cell r="B2656"/>
        </row>
        <row r="2657">
          <cell r="A2657"/>
          <cell r="B2657"/>
        </row>
        <row r="2658">
          <cell r="A2658"/>
          <cell r="B2658"/>
        </row>
        <row r="2659">
          <cell r="A2659"/>
          <cell r="B2659"/>
        </row>
        <row r="2660">
          <cell r="A2660"/>
          <cell r="B2660"/>
        </row>
        <row r="2661">
          <cell r="A2661"/>
          <cell r="B2661"/>
        </row>
        <row r="2662">
          <cell r="A2662"/>
          <cell r="B2662"/>
        </row>
        <row r="2663">
          <cell r="A2663"/>
          <cell r="B2663"/>
        </row>
        <row r="2664">
          <cell r="A2664"/>
          <cell r="B2664"/>
        </row>
        <row r="2665">
          <cell r="A2665"/>
          <cell r="B2665"/>
        </row>
        <row r="2666">
          <cell r="A2666"/>
          <cell r="B2666"/>
        </row>
        <row r="2667">
          <cell r="A2667"/>
          <cell r="B2667"/>
        </row>
        <row r="2668">
          <cell r="A2668"/>
          <cell r="B2668"/>
        </row>
        <row r="2669">
          <cell r="A2669"/>
          <cell r="B2669"/>
        </row>
        <row r="2670">
          <cell r="A2670"/>
          <cell r="B2670"/>
        </row>
        <row r="2671">
          <cell r="A2671"/>
          <cell r="B2671"/>
        </row>
        <row r="2672">
          <cell r="A2672"/>
          <cell r="B2672"/>
        </row>
        <row r="2673">
          <cell r="A2673"/>
          <cell r="B2673"/>
        </row>
        <row r="2674">
          <cell r="A2674"/>
          <cell r="B2674"/>
        </row>
        <row r="2675">
          <cell r="A2675"/>
          <cell r="B2675"/>
        </row>
        <row r="2676">
          <cell r="A2676"/>
          <cell r="B2676"/>
        </row>
        <row r="2677">
          <cell r="A2677"/>
          <cell r="B2677"/>
        </row>
        <row r="2678">
          <cell r="A2678"/>
          <cell r="B2678"/>
        </row>
        <row r="2679">
          <cell r="A2679"/>
          <cell r="B2679"/>
        </row>
        <row r="2680">
          <cell r="A2680"/>
          <cell r="B2680"/>
        </row>
        <row r="2681">
          <cell r="A2681"/>
          <cell r="B2681"/>
        </row>
        <row r="2682">
          <cell r="A2682"/>
          <cell r="B2682"/>
        </row>
        <row r="2683">
          <cell r="A2683"/>
          <cell r="B2683"/>
        </row>
        <row r="2684">
          <cell r="A2684"/>
          <cell r="B2684"/>
        </row>
        <row r="2685">
          <cell r="A2685"/>
          <cell r="B2685"/>
        </row>
        <row r="2686">
          <cell r="A2686"/>
          <cell r="B2686"/>
        </row>
        <row r="2687">
          <cell r="A2687"/>
          <cell r="B2687"/>
        </row>
        <row r="2688">
          <cell r="A2688"/>
          <cell r="B2688"/>
        </row>
        <row r="2689">
          <cell r="A2689"/>
          <cell r="B2689"/>
        </row>
        <row r="2690">
          <cell r="A2690"/>
          <cell r="B2690"/>
        </row>
        <row r="2691">
          <cell r="A2691"/>
          <cell r="B2691"/>
        </row>
        <row r="2692">
          <cell r="A2692"/>
          <cell r="B2692"/>
        </row>
        <row r="2693">
          <cell r="A2693"/>
          <cell r="B2693"/>
        </row>
        <row r="2694">
          <cell r="A2694"/>
          <cell r="B2694"/>
        </row>
        <row r="2695">
          <cell r="A2695"/>
          <cell r="B2695"/>
        </row>
        <row r="2696">
          <cell r="A2696"/>
          <cell r="B2696"/>
        </row>
        <row r="2697">
          <cell r="A2697"/>
          <cell r="B2697"/>
        </row>
        <row r="2698">
          <cell r="A2698"/>
          <cell r="B2698"/>
        </row>
        <row r="2699">
          <cell r="A2699"/>
          <cell r="B2699"/>
        </row>
        <row r="2700">
          <cell r="A2700"/>
          <cell r="B2700"/>
        </row>
        <row r="2701">
          <cell r="A2701"/>
          <cell r="B2701"/>
        </row>
        <row r="2702">
          <cell r="A2702"/>
          <cell r="B2702"/>
        </row>
        <row r="2703">
          <cell r="A2703"/>
          <cell r="B2703"/>
        </row>
        <row r="2704">
          <cell r="A2704"/>
          <cell r="B2704"/>
        </row>
        <row r="2705">
          <cell r="A2705"/>
          <cell r="B2705"/>
        </row>
        <row r="2706">
          <cell r="A2706"/>
          <cell r="B2706"/>
        </row>
        <row r="2707">
          <cell r="A2707"/>
          <cell r="B2707"/>
        </row>
        <row r="2708">
          <cell r="A2708"/>
          <cell r="B2708"/>
        </row>
        <row r="2709">
          <cell r="A2709"/>
          <cell r="B2709"/>
        </row>
        <row r="2710">
          <cell r="A2710"/>
          <cell r="B2710"/>
        </row>
        <row r="2711">
          <cell r="A2711"/>
          <cell r="B2711"/>
        </row>
        <row r="2712">
          <cell r="A2712"/>
          <cell r="B2712"/>
        </row>
        <row r="2713">
          <cell r="A2713"/>
          <cell r="B2713"/>
        </row>
        <row r="2714">
          <cell r="A2714"/>
          <cell r="B2714"/>
        </row>
        <row r="2715">
          <cell r="A2715"/>
          <cell r="B2715"/>
        </row>
        <row r="2716">
          <cell r="A2716"/>
          <cell r="B2716"/>
        </row>
        <row r="2717">
          <cell r="A2717"/>
          <cell r="B2717"/>
        </row>
        <row r="2718">
          <cell r="A2718"/>
          <cell r="B2718"/>
        </row>
        <row r="2719">
          <cell r="A2719"/>
          <cell r="B2719"/>
        </row>
        <row r="2720">
          <cell r="A2720"/>
          <cell r="B2720"/>
        </row>
        <row r="2721">
          <cell r="A2721"/>
          <cell r="B2721"/>
        </row>
        <row r="2722">
          <cell r="A2722"/>
          <cell r="B2722"/>
        </row>
        <row r="2723">
          <cell r="A2723"/>
          <cell r="B2723"/>
        </row>
        <row r="2724">
          <cell r="A2724"/>
          <cell r="B2724"/>
        </row>
        <row r="2725">
          <cell r="A2725"/>
          <cell r="B2725"/>
        </row>
        <row r="2726">
          <cell r="A2726"/>
          <cell r="B2726"/>
        </row>
        <row r="2727">
          <cell r="A2727"/>
          <cell r="B2727"/>
        </row>
        <row r="2728">
          <cell r="A2728"/>
          <cell r="B2728"/>
        </row>
        <row r="2729">
          <cell r="A2729"/>
          <cell r="B2729"/>
        </row>
        <row r="2730">
          <cell r="A2730"/>
          <cell r="B2730"/>
        </row>
        <row r="2731">
          <cell r="A2731"/>
          <cell r="B2731"/>
        </row>
        <row r="2732">
          <cell r="A2732"/>
          <cell r="B2732"/>
        </row>
        <row r="2733">
          <cell r="A2733"/>
          <cell r="B2733"/>
        </row>
        <row r="2734">
          <cell r="A2734"/>
          <cell r="B2734"/>
        </row>
        <row r="2735">
          <cell r="A2735"/>
          <cell r="B2735"/>
        </row>
        <row r="2736">
          <cell r="A2736"/>
          <cell r="B2736"/>
        </row>
        <row r="2737">
          <cell r="A2737"/>
          <cell r="B2737"/>
        </row>
        <row r="2738">
          <cell r="A2738"/>
          <cell r="B2738"/>
        </row>
        <row r="2739">
          <cell r="A2739"/>
          <cell r="B2739"/>
        </row>
        <row r="2740">
          <cell r="A2740"/>
          <cell r="B2740"/>
        </row>
        <row r="2741">
          <cell r="A2741"/>
          <cell r="B2741"/>
        </row>
        <row r="2742">
          <cell r="A2742"/>
          <cell r="B2742"/>
        </row>
        <row r="2743">
          <cell r="A2743"/>
          <cell r="B2743"/>
        </row>
        <row r="2744">
          <cell r="A2744"/>
          <cell r="B2744"/>
        </row>
        <row r="2745">
          <cell r="A2745"/>
          <cell r="B2745"/>
        </row>
        <row r="2746">
          <cell r="A2746"/>
          <cell r="B2746"/>
        </row>
        <row r="2747">
          <cell r="A2747"/>
          <cell r="B2747"/>
        </row>
        <row r="2748">
          <cell r="A2748"/>
          <cell r="B2748"/>
        </row>
        <row r="2749">
          <cell r="A2749"/>
          <cell r="B2749"/>
        </row>
        <row r="2750">
          <cell r="A2750"/>
          <cell r="B2750"/>
        </row>
        <row r="2751">
          <cell r="A2751"/>
          <cell r="B2751"/>
        </row>
        <row r="2752">
          <cell r="A2752"/>
          <cell r="B2752"/>
        </row>
        <row r="2753">
          <cell r="A2753"/>
          <cell r="B2753"/>
        </row>
        <row r="2754">
          <cell r="A2754"/>
          <cell r="B2754"/>
        </row>
        <row r="2755">
          <cell r="A2755"/>
          <cell r="B2755"/>
        </row>
        <row r="2756">
          <cell r="A2756"/>
          <cell r="B2756"/>
        </row>
        <row r="2757">
          <cell r="A2757"/>
          <cell r="B2757"/>
        </row>
        <row r="2758">
          <cell r="A2758"/>
          <cell r="B2758"/>
        </row>
        <row r="2759">
          <cell r="A2759"/>
          <cell r="B2759"/>
        </row>
        <row r="2760">
          <cell r="A2760"/>
          <cell r="B2760"/>
        </row>
        <row r="2761">
          <cell r="A2761"/>
          <cell r="B2761"/>
        </row>
        <row r="2762">
          <cell r="A2762"/>
          <cell r="B2762"/>
        </row>
        <row r="2763">
          <cell r="A2763"/>
          <cell r="B2763"/>
        </row>
        <row r="2764">
          <cell r="A2764"/>
          <cell r="B2764"/>
        </row>
        <row r="2765">
          <cell r="A2765"/>
          <cell r="B2765"/>
        </row>
        <row r="2766">
          <cell r="A2766"/>
          <cell r="B2766"/>
        </row>
        <row r="2767">
          <cell r="A2767"/>
          <cell r="B2767"/>
        </row>
        <row r="2768">
          <cell r="A2768"/>
          <cell r="B2768"/>
        </row>
        <row r="2769">
          <cell r="A2769"/>
          <cell r="B2769"/>
        </row>
        <row r="2770">
          <cell r="A2770"/>
          <cell r="B2770"/>
        </row>
        <row r="2771">
          <cell r="A2771"/>
          <cell r="B2771"/>
        </row>
        <row r="2772">
          <cell r="A2772"/>
          <cell r="B2772"/>
        </row>
        <row r="2773">
          <cell r="A2773"/>
          <cell r="B2773"/>
        </row>
        <row r="2774">
          <cell r="A2774"/>
          <cell r="B2774"/>
        </row>
        <row r="2775">
          <cell r="A2775"/>
          <cell r="B2775"/>
        </row>
        <row r="2776">
          <cell r="A2776"/>
          <cell r="B2776"/>
        </row>
        <row r="2777">
          <cell r="A2777"/>
          <cell r="B2777"/>
        </row>
        <row r="2778">
          <cell r="A2778"/>
          <cell r="B2778"/>
        </row>
        <row r="2779">
          <cell r="A2779"/>
          <cell r="B2779"/>
        </row>
        <row r="2780">
          <cell r="A2780"/>
          <cell r="B2780"/>
        </row>
        <row r="2781">
          <cell r="A2781"/>
          <cell r="B2781"/>
        </row>
        <row r="2782">
          <cell r="A2782"/>
          <cell r="B2782"/>
        </row>
        <row r="2783">
          <cell r="A2783"/>
          <cell r="B2783"/>
        </row>
        <row r="2784">
          <cell r="A2784"/>
          <cell r="B2784"/>
        </row>
        <row r="2785">
          <cell r="A2785"/>
          <cell r="B2785"/>
        </row>
        <row r="2786">
          <cell r="A2786"/>
          <cell r="B2786"/>
        </row>
        <row r="2787">
          <cell r="A2787"/>
          <cell r="B2787"/>
        </row>
        <row r="2788">
          <cell r="A2788"/>
          <cell r="B2788"/>
        </row>
        <row r="2789">
          <cell r="A2789"/>
          <cell r="B2789"/>
        </row>
        <row r="2790">
          <cell r="A2790"/>
          <cell r="B2790"/>
        </row>
        <row r="2791">
          <cell r="A2791"/>
          <cell r="B2791"/>
        </row>
        <row r="2792">
          <cell r="A2792"/>
          <cell r="B2792"/>
        </row>
        <row r="2793">
          <cell r="A2793"/>
          <cell r="B2793"/>
        </row>
        <row r="2794">
          <cell r="A2794"/>
          <cell r="B2794"/>
        </row>
        <row r="2795">
          <cell r="A2795"/>
          <cell r="B2795"/>
        </row>
        <row r="2796">
          <cell r="A2796"/>
          <cell r="B2796"/>
        </row>
        <row r="2797">
          <cell r="A2797"/>
          <cell r="B2797"/>
        </row>
        <row r="2798">
          <cell r="A2798"/>
          <cell r="B2798"/>
        </row>
        <row r="2799">
          <cell r="A2799"/>
          <cell r="B2799"/>
        </row>
        <row r="2800">
          <cell r="A2800"/>
          <cell r="B2800"/>
        </row>
        <row r="2801">
          <cell r="A2801"/>
          <cell r="B2801"/>
        </row>
        <row r="2802">
          <cell r="A2802"/>
          <cell r="B2802"/>
        </row>
        <row r="2803">
          <cell r="A2803"/>
          <cell r="B2803"/>
        </row>
        <row r="2804">
          <cell r="A2804"/>
          <cell r="B2804"/>
        </row>
        <row r="2805">
          <cell r="A2805"/>
          <cell r="B2805"/>
        </row>
        <row r="2806">
          <cell r="A2806"/>
          <cell r="B2806"/>
        </row>
        <row r="2807">
          <cell r="A2807"/>
          <cell r="B2807"/>
        </row>
        <row r="2808">
          <cell r="A2808"/>
          <cell r="B2808"/>
        </row>
        <row r="2809">
          <cell r="A2809"/>
          <cell r="B2809"/>
        </row>
        <row r="2810">
          <cell r="A2810"/>
          <cell r="B2810"/>
        </row>
        <row r="2811">
          <cell r="A2811"/>
          <cell r="B2811"/>
        </row>
        <row r="2812">
          <cell r="A2812"/>
          <cell r="B2812"/>
        </row>
        <row r="2813">
          <cell r="A2813"/>
          <cell r="B2813"/>
        </row>
        <row r="2814">
          <cell r="A2814"/>
          <cell r="B2814"/>
        </row>
        <row r="2815">
          <cell r="A2815"/>
          <cell r="B2815"/>
        </row>
        <row r="2816">
          <cell r="A2816"/>
          <cell r="B2816"/>
        </row>
        <row r="2817">
          <cell r="A2817"/>
          <cell r="B2817"/>
        </row>
        <row r="2818">
          <cell r="A2818"/>
          <cell r="B2818"/>
        </row>
        <row r="2819">
          <cell r="A2819"/>
          <cell r="B2819"/>
        </row>
        <row r="2820">
          <cell r="A2820"/>
          <cell r="B2820"/>
        </row>
        <row r="2821">
          <cell r="A2821"/>
          <cell r="B2821"/>
        </row>
        <row r="2822">
          <cell r="A2822"/>
          <cell r="B2822"/>
        </row>
        <row r="2823">
          <cell r="A2823"/>
          <cell r="B2823"/>
        </row>
        <row r="2824">
          <cell r="A2824"/>
          <cell r="B2824"/>
        </row>
        <row r="2825">
          <cell r="A2825"/>
          <cell r="B2825"/>
        </row>
        <row r="2826">
          <cell r="A2826"/>
          <cell r="B2826"/>
        </row>
        <row r="2827">
          <cell r="A2827"/>
          <cell r="B2827"/>
        </row>
        <row r="2828">
          <cell r="A2828"/>
          <cell r="B2828"/>
        </row>
        <row r="2829">
          <cell r="A2829"/>
          <cell r="B2829"/>
        </row>
        <row r="2830">
          <cell r="A2830"/>
          <cell r="B2830"/>
        </row>
        <row r="2831">
          <cell r="A2831"/>
          <cell r="B2831"/>
        </row>
        <row r="2832">
          <cell r="A2832"/>
          <cell r="B2832"/>
        </row>
        <row r="2833">
          <cell r="A2833"/>
          <cell r="B2833"/>
        </row>
        <row r="2834">
          <cell r="A2834"/>
          <cell r="B2834"/>
        </row>
        <row r="2835">
          <cell r="A2835"/>
          <cell r="B2835"/>
        </row>
        <row r="2836">
          <cell r="A2836"/>
          <cell r="B2836"/>
        </row>
        <row r="2837">
          <cell r="A2837"/>
          <cell r="B2837"/>
        </row>
        <row r="2838">
          <cell r="A2838"/>
          <cell r="B2838"/>
        </row>
        <row r="2839">
          <cell r="A2839"/>
          <cell r="B2839"/>
        </row>
        <row r="2840">
          <cell r="A2840"/>
          <cell r="B2840"/>
        </row>
        <row r="2841">
          <cell r="A2841"/>
          <cell r="B2841"/>
        </row>
        <row r="2842">
          <cell r="A2842"/>
          <cell r="B2842"/>
        </row>
        <row r="2843">
          <cell r="A2843"/>
          <cell r="B2843"/>
        </row>
        <row r="2844">
          <cell r="A2844"/>
          <cell r="B2844"/>
        </row>
        <row r="2845">
          <cell r="A2845"/>
          <cell r="B2845"/>
        </row>
        <row r="2846">
          <cell r="A2846"/>
          <cell r="B2846"/>
        </row>
        <row r="2847">
          <cell r="A2847"/>
          <cell r="B2847"/>
        </row>
        <row r="2848">
          <cell r="A2848"/>
          <cell r="B2848"/>
        </row>
        <row r="2849">
          <cell r="A2849"/>
          <cell r="B2849"/>
        </row>
        <row r="2850">
          <cell r="A2850"/>
          <cell r="B2850"/>
        </row>
        <row r="2851">
          <cell r="A2851"/>
          <cell r="B2851"/>
        </row>
        <row r="2852">
          <cell r="A2852"/>
          <cell r="B2852"/>
        </row>
        <row r="2853">
          <cell r="A2853"/>
          <cell r="B2853"/>
        </row>
        <row r="2854">
          <cell r="A2854"/>
          <cell r="B2854"/>
        </row>
        <row r="2855">
          <cell r="A2855"/>
          <cell r="B2855"/>
        </row>
        <row r="2856">
          <cell r="A2856"/>
          <cell r="B2856"/>
        </row>
        <row r="2857">
          <cell r="A2857"/>
          <cell r="B2857"/>
        </row>
        <row r="2858">
          <cell r="A2858"/>
          <cell r="B2858"/>
        </row>
        <row r="2859">
          <cell r="A2859"/>
          <cell r="B2859"/>
        </row>
        <row r="2860">
          <cell r="A2860"/>
          <cell r="B2860"/>
        </row>
        <row r="2861">
          <cell r="A2861"/>
          <cell r="B2861"/>
        </row>
        <row r="2862">
          <cell r="A2862"/>
          <cell r="B2862"/>
        </row>
        <row r="2863">
          <cell r="A2863"/>
          <cell r="B2863"/>
        </row>
        <row r="2864">
          <cell r="A2864"/>
          <cell r="B2864"/>
        </row>
        <row r="2865">
          <cell r="A2865"/>
          <cell r="B2865"/>
        </row>
        <row r="2866">
          <cell r="A2866"/>
          <cell r="B2866"/>
        </row>
        <row r="2867">
          <cell r="A2867"/>
          <cell r="B2867"/>
        </row>
        <row r="2868">
          <cell r="A2868"/>
          <cell r="B2868"/>
        </row>
        <row r="2869">
          <cell r="A2869"/>
          <cell r="B2869"/>
        </row>
        <row r="2870">
          <cell r="A2870"/>
          <cell r="B2870"/>
        </row>
        <row r="2871">
          <cell r="A2871"/>
          <cell r="B2871"/>
        </row>
        <row r="2872">
          <cell r="A2872"/>
          <cell r="B2872"/>
        </row>
        <row r="2873">
          <cell r="A2873"/>
          <cell r="B2873"/>
        </row>
        <row r="2874">
          <cell r="A2874"/>
          <cell r="B2874"/>
        </row>
        <row r="2875">
          <cell r="A2875"/>
          <cell r="B2875"/>
        </row>
        <row r="2876">
          <cell r="A2876"/>
          <cell r="B2876"/>
        </row>
        <row r="2877">
          <cell r="A2877"/>
          <cell r="B2877"/>
        </row>
        <row r="2878">
          <cell r="A2878"/>
          <cell r="B2878"/>
        </row>
        <row r="2879">
          <cell r="A2879"/>
          <cell r="B2879"/>
        </row>
        <row r="2880">
          <cell r="A2880"/>
          <cell r="B2880"/>
        </row>
        <row r="2881">
          <cell r="A2881"/>
          <cell r="B2881"/>
        </row>
        <row r="2882">
          <cell r="A2882"/>
          <cell r="B2882"/>
        </row>
        <row r="2883">
          <cell r="A2883"/>
          <cell r="B2883"/>
        </row>
        <row r="2884">
          <cell r="A2884"/>
          <cell r="B2884"/>
        </row>
        <row r="2885">
          <cell r="A2885"/>
          <cell r="B2885"/>
        </row>
        <row r="2886">
          <cell r="A2886"/>
          <cell r="B2886"/>
        </row>
        <row r="2887">
          <cell r="A2887"/>
          <cell r="B2887"/>
        </row>
        <row r="2888">
          <cell r="A2888"/>
          <cell r="B2888"/>
        </row>
        <row r="2889">
          <cell r="A2889"/>
          <cell r="B2889"/>
        </row>
        <row r="2890">
          <cell r="A2890"/>
          <cell r="B2890"/>
        </row>
        <row r="2891">
          <cell r="A2891"/>
          <cell r="B2891"/>
        </row>
        <row r="2892">
          <cell r="A2892"/>
          <cell r="B2892"/>
        </row>
        <row r="2893">
          <cell r="A2893"/>
          <cell r="B2893"/>
        </row>
        <row r="2894">
          <cell r="A2894"/>
          <cell r="B2894"/>
        </row>
        <row r="2895">
          <cell r="A2895"/>
          <cell r="B2895"/>
        </row>
        <row r="2896">
          <cell r="A2896"/>
          <cell r="B2896"/>
        </row>
        <row r="2897">
          <cell r="A2897"/>
          <cell r="B2897"/>
        </row>
        <row r="2898">
          <cell r="A2898"/>
          <cell r="B2898"/>
        </row>
        <row r="2899">
          <cell r="A2899"/>
          <cell r="B2899"/>
        </row>
        <row r="2900">
          <cell r="A2900"/>
          <cell r="B2900"/>
        </row>
        <row r="2901">
          <cell r="A2901"/>
          <cell r="B2901"/>
        </row>
        <row r="2902">
          <cell r="A2902"/>
          <cell r="B2902"/>
        </row>
        <row r="2903">
          <cell r="A2903"/>
          <cell r="B2903"/>
        </row>
        <row r="2904">
          <cell r="A2904"/>
          <cell r="B2904"/>
        </row>
        <row r="2905">
          <cell r="A2905"/>
          <cell r="B2905"/>
        </row>
        <row r="2906">
          <cell r="A2906"/>
          <cell r="B2906"/>
        </row>
        <row r="2907">
          <cell r="A2907"/>
          <cell r="B2907"/>
        </row>
        <row r="2908">
          <cell r="A2908"/>
          <cell r="B2908"/>
        </row>
        <row r="2909">
          <cell r="A2909"/>
          <cell r="B2909"/>
        </row>
        <row r="2910">
          <cell r="A2910"/>
          <cell r="B2910"/>
        </row>
        <row r="2911">
          <cell r="A2911"/>
          <cell r="B2911"/>
        </row>
        <row r="2912">
          <cell r="A2912"/>
          <cell r="B2912"/>
        </row>
        <row r="2913">
          <cell r="A2913"/>
          <cell r="B2913"/>
        </row>
        <row r="2914">
          <cell r="A2914"/>
          <cell r="B2914"/>
        </row>
        <row r="2915">
          <cell r="A2915"/>
          <cell r="B2915"/>
        </row>
        <row r="2916">
          <cell r="A2916"/>
          <cell r="B2916"/>
        </row>
        <row r="2917">
          <cell r="A2917"/>
          <cell r="B2917"/>
        </row>
        <row r="2918">
          <cell r="A2918"/>
          <cell r="B2918"/>
        </row>
        <row r="2919">
          <cell r="A2919"/>
          <cell r="B2919"/>
        </row>
        <row r="2920">
          <cell r="A2920"/>
          <cell r="B2920"/>
        </row>
        <row r="2921">
          <cell r="A2921"/>
          <cell r="B2921"/>
        </row>
        <row r="2922">
          <cell r="A2922"/>
          <cell r="B2922"/>
        </row>
        <row r="2923">
          <cell r="A2923"/>
          <cell r="B2923"/>
        </row>
        <row r="2924">
          <cell r="A2924"/>
          <cell r="B2924"/>
        </row>
        <row r="2925">
          <cell r="A2925"/>
          <cell r="B2925"/>
        </row>
        <row r="2926">
          <cell r="A2926"/>
          <cell r="B2926"/>
        </row>
        <row r="2927">
          <cell r="A2927"/>
          <cell r="B2927"/>
        </row>
        <row r="2928">
          <cell r="A2928"/>
          <cell r="B2928"/>
        </row>
        <row r="2929">
          <cell r="A2929"/>
          <cell r="B2929"/>
        </row>
        <row r="2930">
          <cell r="A2930"/>
          <cell r="B2930"/>
        </row>
        <row r="2931">
          <cell r="A2931"/>
          <cell r="B2931"/>
        </row>
        <row r="2932">
          <cell r="A2932"/>
          <cell r="B2932"/>
        </row>
        <row r="2933">
          <cell r="A2933"/>
          <cell r="B2933"/>
        </row>
        <row r="2934">
          <cell r="A2934"/>
          <cell r="B2934"/>
        </row>
        <row r="2935">
          <cell r="A2935"/>
          <cell r="B2935"/>
        </row>
        <row r="2936">
          <cell r="A2936"/>
          <cell r="B2936"/>
        </row>
        <row r="2937">
          <cell r="A2937"/>
          <cell r="B2937"/>
        </row>
        <row r="2938">
          <cell r="A2938"/>
          <cell r="B2938"/>
        </row>
        <row r="2939">
          <cell r="A2939"/>
          <cell r="B2939"/>
        </row>
        <row r="2940">
          <cell r="A2940"/>
          <cell r="B2940"/>
        </row>
        <row r="2941">
          <cell r="A2941"/>
          <cell r="B2941"/>
        </row>
        <row r="2942">
          <cell r="A2942"/>
          <cell r="B2942"/>
        </row>
        <row r="2943">
          <cell r="A2943"/>
          <cell r="B2943"/>
        </row>
        <row r="2944">
          <cell r="A2944"/>
          <cell r="B2944"/>
        </row>
        <row r="2945">
          <cell r="A2945"/>
          <cell r="B2945"/>
        </row>
        <row r="2946">
          <cell r="A2946"/>
          <cell r="B2946"/>
        </row>
        <row r="2947">
          <cell r="A2947"/>
          <cell r="B2947"/>
        </row>
        <row r="2948">
          <cell r="A2948"/>
          <cell r="B2948"/>
        </row>
        <row r="2949">
          <cell r="A2949"/>
          <cell r="B2949"/>
        </row>
        <row r="2950">
          <cell r="A2950"/>
          <cell r="B2950"/>
        </row>
        <row r="2951">
          <cell r="A2951"/>
          <cell r="B2951"/>
        </row>
        <row r="2952">
          <cell r="A2952"/>
          <cell r="B2952"/>
        </row>
        <row r="2953">
          <cell r="A2953"/>
          <cell r="B2953"/>
        </row>
        <row r="2954">
          <cell r="A2954"/>
          <cell r="B2954"/>
        </row>
        <row r="2955">
          <cell r="A2955"/>
          <cell r="B2955"/>
        </row>
        <row r="2956">
          <cell r="A2956"/>
          <cell r="B2956"/>
        </row>
        <row r="2957">
          <cell r="A2957"/>
          <cell r="B2957"/>
        </row>
        <row r="2958">
          <cell r="A2958"/>
          <cell r="B2958"/>
        </row>
        <row r="2959">
          <cell r="A2959"/>
          <cell r="B2959"/>
        </row>
        <row r="2960">
          <cell r="A2960"/>
          <cell r="B2960"/>
        </row>
        <row r="2961">
          <cell r="A2961"/>
          <cell r="B2961"/>
        </row>
        <row r="2962">
          <cell r="A2962"/>
          <cell r="B2962"/>
        </row>
        <row r="2963">
          <cell r="A2963"/>
          <cell r="B2963"/>
        </row>
        <row r="2964">
          <cell r="A2964"/>
          <cell r="B2964"/>
        </row>
        <row r="2965">
          <cell r="A2965"/>
          <cell r="B2965"/>
        </row>
        <row r="2966">
          <cell r="A2966"/>
          <cell r="B2966"/>
        </row>
        <row r="2967">
          <cell r="A2967"/>
          <cell r="B2967"/>
        </row>
        <row r="2968">
          <cell r="A2968"/>
          <cell r="B2968"/>
        </row>
        <row r="2969">
          <cell r="A2969"/>
          <cell r="B2969"/>
        </row>
        <row r="2970">
          <cell r="A2970"/>
          <cell r="B2970"/>
        </row>
        <row r="2971">
          <cell r="A2971"/>
          <cell r="B2971"/>
        </row>
        <row r="2972">
          <cell r="A2972"/>
          <cell r="B2972"/>
        </row>
        <row r="2973">
          <cell r="A2973"/>
          <cell r="B2973"/>
        </row>
        <row r="2974">
          <cell r="A2974"/>
          <cell r="B2974"/>
        </row>
        <row r="2975">
          <cell r="A2975"/>
          <cell r="B2975"/>
        </row>
        <row r="2976">
          <cell r="A2976"/>
          <cell r="B2976"/>
        </row>
        <row r="2977">
          <cell r="A2977"/>
          <cell r="B2977"/>
        </row>
        <row r="2978">
          <cell r="A2978"/>
          <cell r="B2978"/>
        </row>
        <row r="2979">
          <cell r="A2979"/>
          <cell r="B2979"/>
        </row>
        <row r="2980">
          <cell r="A2980"/>
          <cell r="B2980"/>
        </row>
        <row r="2981">
          <cell r="A2981"/>
          <cell r="B2981"/>
        </row>
        <row r="2982">
          <cell r="A2982"/>
          <cell r="B2982"/>
        </row>
        <row r="2983">
          <cell r="A2983"/>
          <cell r="B2983"/>
        </row>
        <row r="2984">
          <cell r="A2984"/>
          <cell r="B2984"/>
        </row>
        <row r="2985">
          <cell r="A2985"/>
          <cell r="B2985"/>
        </row>
        <row r="2986">
          <cell r="A2986"/>
          <cell r="B2986"/>
        </row>
        <row r="2987">
          <cell r="A2987"/>
          <cell r="B2987"/>
        </row>
        <row r="2988">
          <cell r="A2988"/>
          <cell r="B2988"/>
        </row>
        <row r="2989">
          <cell r="A2989"/>
          <cell r="B2989"/>
        </row>
        <row r="2990">
          <cell r="A2990"/>
          <cell r="B2990"/>
        </row>
        <row r="2991">
          <cell r="A2991"/>
          <cell r="B2991"/>
        </row>
        <row r="2992">
          <cell r="A2992"/>
          <cell r="B2992"/>
        </row>
        <row r="2993">
          <cell r="A2993"/>
          <cell r="B2993"/>
        </row>
        <row r="2994">
          <cell r="A2994"/>
          <cell r="B2994"/>
        </row>
        <row r="2995">
          <cell r="A2995"/>
          <cell r="B2995"/>
        </row>
        <row r="2996">
          <cell r="A2996"/>
          <cell r="B2996"/>
        </row>
        <row r="2997">
          <cell r="A2997"/>
          <cell r="B2997"/>
        </row>
        <row r="2998">
          <cell r="A2998"/>
          <cell r="B2998"/>
        </row>
        <row r="2999">
          <cell r="A2999"/>
          <cell r="B2999"/>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cell r="GD4"/>
          <cell r="GE4"/>
          <cell r="GF4"/>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cell r="H6"/>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cell r="H7"/>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row>
        <row r="64">
          <cell r="G64"/>
        </row>
        <row r="65">
          <cell r="G65"/>
        </row>
        <row r="66">
          <cell r="G66"/>
        </row>
        <row r="67">
          <cell r="G67"/>
        </row>
        <row r="68">
          <cell r="G68"/>
        </row>
        <row r="69">
          <cell r="G69"/>
        </row>
        <row r="70">
          <cell r="A70" t="str">
            <v>Agent Sub Type</v>
          </cell>
          <cell r="B70"/>
          <cell r="E70" t="str">
            <v>Agent Sub Type</v>
          </cell>
          <cell r="G70" t="str">
            <v>Fiscal year</v>
          </cell>
          <cell r="H70"/>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cell r="E71" t="str">
            <v>Agent Type Group</v>
          </cell>
          <cell r="G71" t="str">
            <v>Input Id\Calendar month</v>
          </cell>
          <cell r="H71"/>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row>
        <row r="187">
          <cell r="G187"/>
        </row>
        <row r="188">
          <cell r="G188"/>
        </row>
        <row r="189">
          <cell r="G189"/>
        </row>
        <row r="190">
          <cell r="G190"/>
        </row>
        <row r="191">
          <cell r="G191"/>
        </row>
        <row r="192">
          <cell r="G192"/>
        </row>
        <row r="193">
          <cell r="G193"/>
        </row>
        <row r="194">
          <cell r="G194"/>
        </row>
        <row r="198">
          <cell r="G198"/>
        </row>
        <row r="199">
          <cell r="G199"/>
        </row>
        <row r="200">
          <cell r="G200"/>
        </row>
        <row r="201">
          <cell r="G201"/>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row>
        <row r="216">
          <cell r="G216"/>
        </row>
        <row r="217">
          <cell r="G217"/>
        </row>
        <row r="218">
          <cell r="G218"/>
        </row>
        <row r="234">
          <cell r="A234" t="str">
            <v>Agent Type Group</v>
          </cell>
          <cell r="B234"/>
        </row>
        <row r="235">
          <cell r="A235" t="str">
            <v>Agent Type</v>
          </cell>
          <cell r="B235"/>
        </row>
        <row r="236">
          <cell r="A236" t="str">
            <v>Agent Sub Type</v>
          </cell>
          <cell r="B236"/>
          <cell r="G236" t="str">
            <v>Market Segment</v>
          </cell>
          <cell r="H236"/>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row>
        <row r="268">
          <cell r="A268" t="str">
            <v>Term Month Count</v>
          </cell>
          <cell r="B268"/>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row>
        <row r="271">
          <cell r="A271" t="str">
            <v>Vehicle Type</v>
          </cell>
          <cell r="B271"/>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row>
        <row r="281">
          <cell r="A281" t="str">
            <v>Business Group</v>
          </cell>
          <cell r="B281" t="str">
            <v>Standard Auto</v>
          </cell>
          <cell r="E281" t="str">
            <v>Standard Auto</v>
          </cell>
          <cell r="G281" t="str">
            <v>Auto</v>
          </cell>
          <cell r="H281"/>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cell r="G295" t="str">
            <v>Fiscal year</v>
          </cell>
          <cell r="H295"/>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cell r="G296" t="str">
            <v>Product/Coverage\Calendar month</v>
          </cell>
          <cell r="H296"/>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row>
        <row r="304">
          <cell r="A304" t="str">
            <v>Fiscal year</v>
          </cell>
          <cell r="B304"/>
        </row>
        <row r="305">
          <cell r="A305" t="str">
            <v>Geographic Location</v>
          </cell>
          <cell r="B305"/>
        </row>
        <row r="306">
          <cell r="A306" t="str">
            <v>IBNR Type</v>
          </cell>
          <cell r="B306"/>
        </row>
        <row r="307">
          <cell r="A307" t="str">
            <v>Input Id</v>
          </cell>
          <cell r="B307"/>
        </row>
        <row r="308">
          <cell r="A308" t="str">
            <v>Key Figure Structure</v>
          </cell>
          <cell r="B308" t="str">
            <v>,Notice Counts,Coverage in Force ( CIF ),Gross Frequency (Cov)</v>
          </cell>
          <cell r="E308" t="str">
            <v>,Notice Counts,Coverage in Force ( CIF ),Gross Frequency (Cov)</v>
          </cell>
        </row>
        <row r="309">
          <cell r="A309" t="str">
            <v>Major Product</v>
          </cell>
          <cell r="B309"/>
        </row>
        <row r="310">
          <cell r="A310" t="str">
            <v>Market Segment Group</v>
          </cell>
          <cell r="B310"/>
        </row>
        <row r="311">
          <cell r="A311" t="str">
            <v>Market Segment Summary</v>
          </cell>
          <cell r="B311"/>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row>
        <row r="314">
          <cell r="A314" t="str">
            <v>Organizational Unit</v>
          </cell>
          <cell r="B314"/>
        </row>
        <row r="315">
          <cell r="A315" t="str">
            <v>Package</v>
          </cell>
          <cell r="B315"/>
        </row>
        <row r="316">
          <cell r="A316" t="str">
            <v>Peril Group</v>
          </cell>
          <cell r="B316"/>
        </row>
        <row r="317">
          <cell r="A317" t="str">
            <v>Peril</v>
          </cell>
          <cell r="B317"/>
        </row>
        <row r="318">
          <cell r="A318" t="str">
            <v>Policy Option Package</v>
          </cell>
          <cell r="B318"/>
        </row>
        <row r="319">
          <cell r="A319" t="str">
            <v>Product/Coverage</v>
          </cell>
          <cell r="B319" t="str">
            <v>Bodily Injury, Property Damage</v>
          </cell>
          <cell r="E319" t="str">
            <v>Bodily Injury, Property Damage</v>
          </cell>
        </row>
        <row r="320">
          <cell r="A320" t="str">
            <v>Profit Center Region</v>
          </cell>
          <cell r="B320"/>
        </row>
        <row r="321">
          <cell r="A321" t="str">
            <v>Profit Center</v>
          </cell>
          <cell r="B321"/>
        </row>
        <row r="322">
          <cell r="A322" t="str">
            <v>Reinsurance Company</v>
          </cell>
          <cell r="B322"/>
        </row>
        <row r="323">
          <cell r="A323" t="str">
            <v>Report Date</v>
          </cell>
          <cell r="B323"/>
        </row>
        <row r="324">
          <cell r="A324" t="str">
            <v>Status</v>
          </cell>
          <cell r="B324"/>
        </row>
        <row r="325">
          <cell r="A325" t="str">
            <v>Vehicle Type Group</v>
          </cell>
          <cell r="B325"/>
        </row>
        <row r="326">
          <cell r="A326" t="str">
            <v>Vehicle Type</v>
          </cell>
          <cell r="B326"/>
        </row>
        <row r="340">
          <cell r="A340" t="str">
            <v>Accident Month</v>
          </cell>
          <cell r="B340"/>
          <cell r="H340"/>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cell r="H341"/>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cell r="GD341" t="str">
            <v>SEP</v>
          </cell>
          <cell r="GE341" t="str">
            <v>OCT</v>
          </cell>
          <cell r="GF341" t="str">
            <v>NOV</v>
          </cell>
          <cell r="GG341" t="str">
            <v>DEC</v>
          </cell>
          <cell r="GH341"/>
        </row>
        <row r="342">
          <cell r="A342" t="str">
            <v>Agent Sub Type</v>
          </cell>
          <cell r="B342"/>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row>
        <row r="349">
          <cell r="A349" t="str">
            <v>Catastrophe  Range</v>
          </cell>
          <cell r="B349"/>
        </row>
        <row r="350">
          <cell r="A350" t="str">
            <v>Catastrophe Indicator</v>
          </cell>
          <cell r="B350"/>
        </row>
        <row r="351">
          <cell r="A351" t="str">
            <v>Category Group</v>
          </cell>
          <cell r="B351" t="str">
            <v>Direct, Assumed</v>
          </cell>
          <cell r="E351" t="str">
            <v>Direct, Assumed</v>
          </cell>
        </row>
        <row r="352">
          <cell r="A352" t="str">
            <v>Channel of Bind</v>
          </cell>
          <cell r="B352"/>
        </row>
        <row r="353">
          <cell r="A353" t="str">
            <v>Company</v>
          </cell>
          <cell r="B353"/>
        </row>
        <row r="354">
          <cell r="A354" t="str">
            <v>Connected Car Bonus Type</v>
          </cell>
          <cell r="B354"/>
        </row>
        <row r="355">
          <cell r="A355" t="str">
            <v>Connected Car Indicator</v>
          </cell>
          <cell r="B355"/>
        </row>
        <row r="356">
          <cell r="A356" t="str">
            <v>Coverage Group</v>
          </cell>
          <cell r="B356"/>
        </row>
        <row r="357">
          <cell r="A357" t="str">
            <v>Effective Month</v>
          </cell>
          <cell r="B357"/>
        </row>
        <row r="358">
          <cell r="A358" t="str">
            <v>Effective Year</v>
          </cell>
          <cell r="B358"/>
        </row>
        <row r="359">
          <cell r="A359" t="str">
            <v>Encompass Retrospect</v>
          </cell>
          <cell r="B359"/>
        </row>
        <row r="360">
          <cell r="A360" t="str">
            <v>Facility Reinsurance Company</v>
          </cell>
          <cell r="B360"/>
        </row>
        <row r="361">
          <cell r="A361" t="str">
            <v>Financial Product</v>
          </cell>
          <cell r="B361"/>
        </row>
        <row r="362">
          <cell r="A362" t="str">
            <v>Fiscal year</v>
          </cell>
          <cell r="B362"/>
        </row>
        <row r="363">
          <cell r="A363" t="str">
            <v>Geographic Location</v>
          </cell>
          <cell r="B363"/>
        </row>
        <row r="364">
          <cell r="A364" t="str">
            <v>IBNR Type</v>
          </cell>
          <cell r="B364"/>
        </row>
        <row r="365">
          <cell r="A365" t="str">
            <v>Input ID Source</v>
          </cell>
          <cell r="B365"/>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row>
        <row r="369">
          <cell r="A369" t="str">
            <v>Market Segment Group</v>
          </cell>
          <cell r="B369"/>
        </row>
        <row r="370">
          <cell r="A370" t="str">
            <v>Market Segment</v>
          </cell>
          <cell r="B370"/>
        </row>
        <row r="371">
          <cell r="A371" t="str">
            <v>Mold Indicator</v>
          </cell>
          <cell r="B371"/>
        </row>
        <row r="372">
          <cell r="A372" t="str">
            <v>Motor Club Offer Group</v>
          </cell>
          <cell r="B372"/>
        </row>
        <row r="373">
          <cell r="A373" t="str">
            <v>Motor Club Offer</v>
          </cell>
          <cell r="B373"/>
        </row>
        <row r="374">
          <cell r="A374" t="str">
            <v>New/Renewal Indicator</v>
          </cell>
          <cell r="B374"/>
        </row>
        <row r="375">
          <cell r="A375" t="str">
            <v>Organizational Unit</v>
          </cell>
          <cell r="B375" t="str">
            <v>]Deerbrook[</v>
          </cell>
          <cell r="E375" t="str">
            <v>]Deerbrook[</v>
          </cell>
        </row>
        <row r="376">
          <cell r="A376" t="str">
            <v>Package</v>
          </cell>
          <cell r="B376"/>
        </row>
        <row r="377">
          <cell r="A377" t="str">
            <v>Peril Group</v>
          </cell>
          <cell r="B377"/>
        </row>
        <row r="378">
          <cell r="A378" t="str">
            <v>Peril</v>
          </cell>
          <cell r="B378"/>
        </row>
        <row r="379">
          <cell r="A379" t="str">
            <v>Policy Option Package</v>
          </cell>
          <cell r="B379"/>
        </row>
        <row r="380">
          <cell r="A380" t="str">
            <v>Product/Coverage</v>
          </cell>
          <cell r="B380" t="str">
            <v>Property Damage, Bodily Injury</v>
          </cell>
          <cell r="E380" t="str">
            <v>Property Damage, Bodily Injury</v>
          </cell>
        </row>
        <row r="381">
          <cell r="A381" t="str">
            <v>Profit Center</v>
          </cell>
          <cell r="B381"/>
        </row>
        <row r="382">
          <cell r="A382" t="str">
            <v>Quarter</v>
          </cell>
          <cell r="B382"/>
        </row>
        <row r="383">
          <cell r="A383" t="str">
            <v>Reinsurance Company</v>
          </cell>
          <cell r="B383"/>
        </row>
        <row r="384">
          <cell r="A384" t="str">
            <v>Report Month</v>
          </cell>
          <cell r="B384"/>
        </row>
        <row r="385">
          <cell r="A385" t="str">
            <v>Report Year</v>
          </cell>
          <cell r="B385"/>
        </row>
        <row r="386">
          <cell r="A386" t="str">
            <v>Statistical State</v>
          </cell>
          <cell r="B386"/>
        </row>
        <row r="387">
          <cell r="A387" t="str">
            <v>Term Month Group</v>
          </cell>
          <cell r="B387"/>
        </row>
        <row r="388">
          <cell r="A388" t="str">
            <v>Term Months</v>
          </cell>
          <cell r="B388"/>
        </row>
        <row r="389">
          <cell r="A389" t="str">
            <v>Value type</v>
          </cell>
          <cell r="B389"/>
        </row>
        <row r="390">
          <cell r="A390" t="str">
            <v>Vehicle Type Group</v>
          </cell>
          <cell r="B390"/>
        </row>
        <row r="391">
          <cell r="A391" t="str">
            <v>Vehicle Type</v>
          </cell>
          <cell r="B391"/>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1">
        <row r="8">
          <cell r="A8"/>
        </row>
        <row r="9">
          <cell r="A9"/>
        </row>
        <row r="10">
          <cell r="A10"/>
        </row>
        <row r="11">
          <cell r="A11"/>
        </row>
        <row r="12">
          <cell r="A12"/>
        </row>
        <row r="13">
          <cell r="A13"/>
        </row>
        <row r="14">
          <cell r="A14"/>
        </row>
        <row r="15">
          <cell r="A15"/>
        </row>
        <row r="16">
          <cell r="A16"/>
        </row>
        <row r="17">
          <cell r="A17"/>
        </row>
        <row r="18">
          <cell r="A18"/>
        </row>
        <row r="19">
          <cell r="A19"/>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4">
          <cell r="A34"/>
        </row>
        <row r="35">
          <cell r="A35"/>
        </row>
        <row r="36">
          <cell r="A36"/>
        </row>
        <row r="37">
          <cell r="A37"/>
        </row>
        <row r="38">
          <cell r="A38"/>
        </row>
        <row r="39">
          <cell r="A39"/>
        </row>
        <row r="40">
          <cell r="A40"/>
        </row>
        <row r="41">
          <cell r="A41"/>
        </row>
        <row r="42">
          <cell r="A42"/>
        </row>
        <row r="43">
          <cell r="A43"/>
        </row>
        <row r="44">
          <cell r="A44"/>
        </row>
        <row r="45">
          <cell r="A45"/>
        </row>
        <row r="46">
          <cell r="A46"/>
        </row>
        <row r="47">
          <cell r="A47"/>
        </row>
        <row r="48">
          <cell r="A48"/>
        </row>
        <row r="49">
          <cell r="A49"/>
        </row>
        <row r="50">
          <cell r="A50"/>
        </row>
        <row r="51">
          <cell r="A51"/>
        </row>
        <row r="52">
          <cell r="A52"/>
        </row>
        <row r="53">
          <cell r="A53"/>
        </row>
        <row r="54">
          <cell r="A54"/>
        </row>
        <row r="55">
          <cell r="A55"/>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46"/>
  <sheetViews>
    <sheetView tabSelected="1" zoomScaleNormal="100" workbookViewId="0"/>
  </sheetViews>
  <sheetFormatPr defaultColWidth="9.140625" defaultRowHeight="15" x14ac:dyDescent="0.25"/>
  <cols>
    <col min="1" max="16384" width="9.140625" style="2"/>
  </cols>
  <sheetData>
    <row r="1" spans="1:16" ht="14.1" customHeight="1" x14ac:dyDescent="0.25"/>
    <row r="2" spans="1:16" ht="14.1" customHeight="1" x14ac:dyDescent="0.25"/>
    <row r="11" spans="1:16" ht="15" customHeight="1" x14ac:dyDescent="0.5">
      <c r="A11" s="8"/>
      <c r="F11" s="2" t="s">
        <v>167</v>
      </c>
      <c r="M11" s="7"/>
      <c r="N11" s="7"/>
      <c r="P11" s="6"/>
    </row>
    <row r="23" spans="1:17" ht="30" x14ac:dyDescent="0.4">
      <c r="A23" s="1494" t="s">
        <v>6</v>
      </c>
      <c r="B23" s="1494"/>
      <c r="C23" s="1494"/>
      <c r="D23" s="1494"/>
      <c r="E23" s="1494"/>
      <c r="F23" s="1494"/>
      <c r="G23" s="1494"/>
      <c r="H23" s="1494"/>
      <c r="I23" s="1494"/>
      <c r="J23" s="1494"/>
      <c r="K23" s="1494"/>
      <c r="L23" s="1494"/>
      <c r="M23" s="1494"/>
      <c r="N23" s="1494"/>
      <c r="O23" s="1494"/>
      <c r="P23" s="1494"/>
      <c r="Q23" s="1494"/>
    </row>
    <row r="25" spans="1:17" ht="30" x14ac:dyDescent="0.4">
      <c r="A25" s="1495" t="s">
        <v>220</v>
      </c>
      <c r="B25" s="1495"/>
      <c r="C25" s="1495"/>
      <c r="D25" s="1495"/>
      <c r="E25" s="1495"/>
      <c r="F25" s="1495"/>
      <c r="G25" s="1495"/>
      <c r="H25" s="1495"/>
      <c r="I25" s="1495"/>
      <c r="J25" s="1495"/>
      <c r="K25" s="1495"/>
      <c r="L25" s="1495"/>
      <c r="M25" s="1495"/>
      <c r="N25" s="1495"/>
      <c r="O25" s="1495"/>
      <c r="P25" s="1495"/>
      <c r="Q25" s="1495"/>
    </row>
    <row r="26" spans="1:17" ht="30" x14ac:dyDescent="0.4">
      <c r="A26" s="1495" t="s">
        <v>620</v>
      </c>
      <c r="B26" s="1495"/>
      <c r="C26" s="1495"/>
      <c r="D26" s="1495"/>
      <c r="E26" s="1495"/>
      <c r="F26" s="1495"/>
      <c r="G26" s="1495"/>
      <c r="H26" s="1495"/>
      <c r="I26" s="1495"/>
      <c r="J26" s="1495"/>
      <c r="K26" s="1495"/>
      <c r="L26" s="1495"/>
      <c r="M26" s="1495"/>
      <c r="N26" s="1495"/>
      <c r="O26" s="1495"/>
      <c r="P26" s="1495"/>
      <c r="Q26" s="1495"/>
    </row>
    <row r="30" spans="1:17" ht="40.5" customHeight="1" x14ac:dyDescent="0.25">
      <c r="A30" s="1496" t="s">
        <v>219</v>
      </c>
      <c r="B30" s="1496"/>
      <c r="C30" s="1496"/>
      <c r="D30" s="1496"/>
      <c r="E30" s="1496"/>
      <c r="F30" s="1496"/>
      <c r="G30" s="1496"/>
      <c r="H30" s="1496"/>
      <c r="I30" s="1496"/>
      <c r="J30" s="1496"/>
      <c r="K30" s="1496"/>
      <c r="L30" s="1496"/>
      <c r="M30" s="1496"/>
      <c r="N30" s="1496"/>
      <c r="O30" s="1496"/>
      <c r="P30" s="1496"/>
      <c r="Q30" s="1496"/>
    </row>
    <row r="31" spans="1:17" s="3" customFormat="1" ht="12" x14ac:dyDescent="0.2">
      <c r="A31" s="5"/>
      <c r="B31" s="4"/>
      <c r="C31" s="4"/>
      <c r="D31" s="4"/>
      <c r="E31" s="4"/>
      <c r="F31" s="4"/>
      <c r="G31" s="4"/>
      <c r="H31" s="4"/>
      <c r="I31" s="4"/>
      <c r="J31" s="4"/>
      <c r="K31" s="4"/>
      <c r="L31" s="4"/>
      <c r="M31" s="4"/>
      <c r="N31" s="4"/>
      <c r="O31" s="4"/>
      <c r="P31" s="4"/>
      <c r="Q31" s="4"/>
    </row>
    <row r="32" spans="1:17" ht="40.5" customHeight="1" x14ac:dyDescent="0.25">
      <c r="A32" s="1492" t="s">
        <v>592</v>
      </c>
      <c r="B32" s="1493"/>
      <c r="C32" s="1493"/>
      <c r="D32" s="1493"/>
      <c r="E32" s="1493"/>
      <c r="F32" s="1493"/>
      <c r="G32" s="1493"/>
      <c r="H32" s="1493"/>
      <c r="I32" s="1493"/>
      <c r="J32" s="1493"/>
      <c r="K32" s="1493"/>
      <c r="L32" s="1493"/>
      <c r="M32" s="1493"/>
      <c r="N32" s="1493"/>
      <c r="O32" s="1493"/>
      <c r="P32" s="1493"/>
      <c r="Q32" s="1493"/>
    </row>
    <row r="46" ht="21" customHeight="1" x14ac:dyDescent="0.25"/>
  </sheetData>
  <customSheetViews>
    <customSheetView guid="{37FF72F6-90B1-42B8-8DBF-DD3FAC5BA85D}">
      <selection activeCell="C11" sqref="C11"/>
      <pageMargins left="0.25" right="0.25" top="0.5" bottom="0.5" header="0.3" footer="0.3"/>
      <printOptions horizontalCentered="1"/>
      <pageSetup scale="81" orientation="landscape" r:id="rId1"/>
      <headerFooter alignWithMargins="0"/>
    </customSheetView>
    <customSheetView guid="{2C9B2C1A-81A6-48A3-8FB1-DCFE0A20C29C}">
      <pageMargins left="0.25" right="0.25" top="0.5" bottom="0.5" header="0.3" footer="0.3"/>
      <printOptions horizontalCentered="1"/>
      <pageSetup scale="81" orientation="landscape" r:id="rId2"/>
      <headerFooter alignWithMargins="0"/>
    </customSheetView>
    <customSheetView guid="{890510C0-555E-4CA3-90D8-F97D8CDBC7E8}">
      <pageMargins left="0.25" right="0.25" top="0.5" bottom="0.5" header="0.3" footer="0.3"/>
      <printOptions horizontalCentered="1"/>
      <pageSetup scale="81" orientation="landscape" r:id="rId3"/>
      <headerFooter alignWithMargins="0"/>
    </customSheetView>
    <customSheetView guid="{D0B20ABF-5FBA-4802-BB92-8148C3F1B1AD}">
      <pageMargins left="0.25" right="0.25" top="0.5" bottom="0.5" header="0.3" footer="0.3"/>
      <printOptions horizontalCentered="1"/>
      <pageSetup scale="81" orientation="landscape" r:id="rId4"/>
      <headerFooter alignWithMargins="0"/>
    </customSheetView>
    <customSheetView guid="{0B7FDDCE-76D6-4341-B795-862A34477CB3}">
      <pageMargins left="0.25" right="0.25" top="0.5" bottom="0.5" header="0.3" footer="0.3"/>
      <printOptions horizontalCentered="1"/>
      <pageSetup scale="81" orientation="landscape" r:id="rId5"/>
      <headerFooter alignWithMargins="0"/>
    </customSheetView>
    <customSheetView guid="{77D3E7D1-C189-4FFB-8084-AE3691A2CCAC}">
      <selection activeCell="C11" sqref="C11"/>
      <pageMargins left="0.25" right="0.25" top="0.5" bottom="0.5" header="0.3" footer="0.3"/>
      <printOptions horizontalCentered="1"/>
      <pageSetup scale="81" orientation="landscape" r:id="rId6"/>
      <headerFooter alignWithMargins="0"/>
    </customSheetView>
  </customSheetViews>
  <mergeCells count="5">
    <mergeCell ref="A32:Q32"/>
    <mergeCell ref="A23:Q23"/>
    <mergeCell ref="A25:Q25"/>
    <mergeCell ref="A26:Q26"/>
    <mergeCell ref="A30:Q30"/>
  </mergeCells>
  <printOptions horizontalCentered="1"/>
  <pageMargins left="0.25" right="0.25" top="0.5" bottom="0.5" header="0.3" footer="0.3"/>
  <pageSetup scale="81" orientation="landscape" r:id="rId7"/>
  <headerFooter alignWithMargins="0"/>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Z41"/>
  <sheetViews>
    <sheetView zoomScaleNormal="100" workbookViewId="0">
      <selection sqref="A1:Z1"/>
    </sheetView>
  </sheetViews>
  <sheetFormatPr defaultColWidth="13.7109375" defaultRowHeight="12.75" x14ac:dyDescent="0.2"/>
  <cols>
    <col min="1" max="1" width="56.85546875" style="427" customWidth="1"/>
    <col min="2" max="2" width="2.28515625" style="427" customWidth="1"/>
    <col min="3" max="3" width="2.28515625" style="519" customWidth="1"/>
    <col min="4" max="4" width="10.28515625" style="519" customWidth="1"/>
    <col min="5" max="5" width="2.28515625" style="519" customWidth="1"/>
    <col min="6" max="6" width="2.28515625" style="427" customWidth="1"/>
    <col min="7" max="7" width="10.28515625" style="427" customWidth="1"/>
    <col min="8" max="9" width="2.28515625" style="427" customWidth="1"/>
    <col min="10" max="10" width="10.28515625" style="427" customWidth="1"/>
    <col min="11" max="12" width="2.28515625" style="427" customWidth="1"/>
    <col min="13" max="13" width="10.28515625" style="427" customWidth="1"/>
    <col min="14" max="15" width="2.28515625" style="427" customWidth="1"/>
    <col min="16" max="16" width="10.28515625" style="427" customWidth="1"/>
    <col min="17" max="18" width="2.28515625" style="427" customWidth="1"/>
    <col min="19" max="19" width="10.28515625" style="427" customWidth="1"/>
    <col min="20" max="21" width="2.28515625" style="427" customWidth="1"/>
    <col min="22" max="22" width="10.28515625" style="427" customWidth="1"/>
    <col min="23" max="24" width="2.28515625" style="427" customWidth="1"/>
    <col min="25" max="25" width="10.28515625" style="427" customWidth="1"/>
    <col min="26" max="28" width="2.28515625" style="427" customWidth="1"/>
    <col min="29" max="29" width="10.28515625" style="427" customWidth="1"/>
    <col min="30" max="31" width="2.28515625" style="427" customWidth="1"/>
    <col min="32" max="32" width="10.28515625" style="427" customWidth="1"/>
    <col min="33" max="33" width="2.28515625" style="427" customWidth="1"/>
    <col min="34" max="16384" width="13.7109375" style="427"/>
  </cols>
  <sheetData>
    <row r="1" spans="1:26" ht="14.1" customHeight="1" x14ac:dyDescent="0.25">
      <c r="A1" s="1525" t="s">
        <v>6</v>
      </c>
      <c r="B1" s="1529"/>
      <c r="C1" s="1529"/>
      <c r="D1" s="1529"/>
      <c r="E1" s="1529"/>
      <c r="F1" s="1529"/>
      <c r="G1" s="1529"/>
      <c r="H1" s="1529"/>
      <c r="I1" s="1529"/>
      <c r="J1" s="1529"/>
      <c r="K1" s="1529"/>
      <c r="L1" s="1529"/>
      <c r="M1" s="1529"/>
      <c r="N1" s="1529"/>
      <c r="O1" s="1529"/>
      <c r="P1" s="1529"/>
      <c r="Q1" s="1529"/>
      <c r="R1" s="1529"/>
      <c r="S1" s="1529"/>
      <c r="T1" s="1529"/>
      <c r="U1" s="1529"/>
      <c r="V1" s="1529"/>
      <c r="W1" s="1529"/>
      <c r="X1" s="1529"/>
      <c r="Y1" s="1529"/>
      <c r="Z1" s="1529"/>
    </row>
    <row r="2" spans="1:26" ht="14.1" customHeight="1" x14ac:dyDescent="0.25">
      <c r="A2" s="1525" t="s">
        <v>123</v>
      </c>
      <c r="B2" s="1529"/>
      <c r="C2" s="1529"/>
      <c r="D2" s="1529"/>
      <c r="E2" s="1529"/>
      <c r="F2" s="1529"/>
      <c r="G2" s="1529"/>
      <c r="H2" s="1529"/>
      <c r="I2" s="1529"/>
      <c r="J2" s="1529"/>
      <c r="K2" s="1529"/>
      <c r="L2" s="1529"/>
      <c r="M2" s="1529"/>
      <c r="N2" s="1529"/>
      <c r="O2" s="1529"/>
      <c r="P2" s="1529"/>
      <c r="Q2" s="1529"/>
      <c r="R2" s="1529"/>
      <c r="S2" s="1529"/>
      <c r="T2" s="1529"/>
      <c r="U2" s="1529"/>
      <c r="V2" s="1529"/>
      <c r="W2" s="1529"/>
      <c r="X2" s="1529"/>
      <c r="Y2" s="1529"/>
      <c r="Z2" s="1529"/>
    </row>
    <row r="3" spans="1:26" x14ac:dyDescent="0.2">
      <c r="X3" s="151"/>
    </row>
    <row r="4" spans="1:26" ht="27.6" customHeight="1" x14ac:dyDescent="0.25">
      <c r="A4" s="428" t="s">
        <v>45</v>
      </c>
      <c r="C4" s="445"/>
      <c r="D4" s="466" t="s">
        <v>630</v>
      </c>
      <c r="E4" s="447"/>
      <c r="F4" s="519"/>
      <c r="G4" s="449" t="s">
        <v>547</v>
      </c>
      <c r="H4" s="151"/>
      <c r="J4" s="449" t="s">
        <v>493</v>
      </c>
      <c r="K4" s="151"/>
      <c r="M4" s="449" t="s">
        <v>326</v>
      </c>
      <c r="N4" s="151"/>
      <c r="O4" s="445"/>
      <c r="P4" s="451" t="s">
        <v>10</v>
      </c>
      <c r="Q4" s="452"/>
      <c r="R4" s="453"/>
      <c r="S4" s="449" t="s">
        <v>327</v>
      </c>
      <c r="T4" s="151"/>
      <c r="U4" s="453"/>
      <c r="V4" s="449" t="s">
        <v>0</v>
      </c>
      <c r="W4" s="151"/>
      <c r="X4" s="453"/>
      <c r="Y4" s="449" t="s">
        <v>1</v>
      </c>
      <c r="Z4" s="151"/>
    </row>
    <row r="5" spans="1:26" x14ac:dyDescent="0.2">
      <c r="C5" s="155"/>
      <c r="D5" s="489"/>
      <c r="E5" s="156"/>
      <c r="F5" s="519"/>
      <c r="G5" s="490"/>
      <c r="H5" s="151"/>
      <c r="J5" s="490"/>
      <c r="K5" s="151"/>
      <c r="M5" s="490"/>
      <c r="N5" s="151"/>
      <c r="O5" s="155"/>
      <c r="P5" s="490"/>
      <c r="Q5" s="156"/>
      <c r="R5" s="467"/>
      <c r="S5" s="490"/>
      <c r="T5" s="151"/>
      <c r="U5" s="467"/>
      <c r="V5" s="490"/>
      <c r="W5" s="151"/>
      <c r="X5" s="467"/>
      <c r="Y5" s="490"/>
      <c r="Z5" s="151"/>
    </row>
    <row r="6" spans="1:26" ht="15.75" customHeight="1" x14ac:dyDescent="0.2">
      <c r="A6" s="136" t="s">
        <v>124</v>
      </c>
      <c r="C6" s="155"/>
      <c r="D6" s="438"/>
      <c r="E6" s="156"/>
      <c r="F6" s="519"/>
      <c r="G6" s="519"/>
      <c r="H6" s="151"/>
      <c r="K6" s="151"/>
      <c r="N6" s="151"/>
      <c r="O6" s="155"/>
      <c r="P6" s="151"/>
      <c r="Q6" s="156"/>
      <c r="R6" s="126"/>
      <c r="S6" s="519"/>
      <c r="T6" s="151"/>
      <c r="U6" s="126"/>
      <c r="W6" s="151"/>
      <c r="X6" s="126"/>
      <c r="Z6" s="151"/>
    </row>
    <row r="7" spans="1:26" ht="12" customHeight="1" x14ac:dyDescent="0.2">
      <c r="C7" s="155"/>
      <c r="D7" s="438"/>
      <c r="E7" s="156"/>
      <c r="F7" s="519"/>
      <c r="G7" s="519"/>
      <c r="H7" s="151"/>
      <c r="K7" s="151"/>
      <c r="N7" s="151"/>
      <c r="O7" s="155"/>
      <c r="P7" s="151"/>
      <c r="Q7" s="156"/>
      <c r="R7" s="126"/>
      <c r="S7" s="519"/>
      <c r="T7" s="151"/>
      <c r="U7" s="126"/>
      <c r="W7" s="151"/>
      <c r="X7" s="126"/>
      <c r="Z7" s="151"/>
    </row>
    <row r="8" spans="1:26" ht="12" customHeight="1" x14ac:dyDescent="0.2">
      <c r="A8" s="433" t="s">
        <v>125</v>
      </c>
      <c r="C8" s="155"/>
      <c r="D8" s="227">
        <v>0</v>
      </c>
      <c r="E8" s="156"/>
      <c r="F8" s="222"/>
      <c r="G8" s="227">
        <v>0</v>
      </c>
      <c r="H8" s="299"/>
      <c r="I8" s="222"/>
      <c r="J8" s="227">
        <v>0</v>
      </c>
      <c r="K8" s="299"/>
      <c r="L8" s="222"/>
      <c r="M8" s="227">
        <v>0</v>
      </c>
      <c r="N8" s="299"/>
      <c r="O8" s="223"/>
      <c r="P8" s="225">
        <v>0</v>
      </c>
      <c r="Q8" s="224"/>
      <c r="R8" s="225"/>
      <c r="S8" s="227">
        <v>0</v>
      </c>
      <c r="T8" s="299"/>
      <c r="U8" s="225"/>
      <c r="V8" s="227">
        <v>0</v>
      </c>
      <c r="W8" s="299"/>
      <c r="X8" s="225"/>
      <c r="Y8" s="227">
        <v>0</v>
      </c>
      <c r="Z8" s="299"/>
    </row>
    <row r="9" spans="1:26" ht="12" customHeight="1" x14ac:dyDescent="0.2">
      <c r="A9" s="433" t="s">
        <v>126</v>
      </c>
      <c r="C9" s="155"/>
      <c r="D9" s="70">
        <v>6631</v>
      </c>
      <c r="E9" s="156"/>
      <c r="F9" s="71"/>
      <c r="G9" s="70">
        <v>6630</v>
      </c>
      <c r="H9" s="152"/>
      <c r="I9" s="71"/>
      <c r="J9" s="70">
        <v>6628</v>
      </c>
      <c r="K9" s="152"/>
      <c r="L9" s="71"/>
      <c r="M9" s="70">
        <v>6453</v>
      </c>
      <c r="N9" s="152"/>
      <c r="O9" s="321"/>
      <c r="P9" s="70">
        <v>6451</v>
      </c>
      <c r="Q9" s="322"/>
      <c r="R9" s="143"/>
      <c r="S9" s="70">
        <v>6450</v>
      </c>
      <c r="T9" s="152"/>
      <c r="U9" s="143"/>
      <c r="V9" s="70">
        <v>6448</v>
      </c>
      <c r="W9" s="152"/>
      <c r="X9" s="143"/>
      <c r="Y9" s="70">
        <v>6847</v>
      </c>
      <c r="Z9" s="152"/>
    </row>
    <row r="10" spans="1:26" ht="13.5" thickBot="1" x14ac:dyDescent="0.25">
      <c r="A10" s="430" t="s">
        <v>127</v>
      </c>
      <c r="C10" s="155"/>
      <c r="D10" s="226">
        <v>6631</v>
      </c>
      <c r="E10" s="156"/>
      <c r="F10" s="222"/>
      <c r="G10" s="226">
        <v>6630</v>
      </c>
      <c r="H10" s="299"/>
      <c r="I10" s="222"/>
      <c r="J10" s="226">
        <v>6628</v>
      </c>
      <c r="K10" s="299"/>
      <c r="L10" s="222"/>
      <c r="M10" s="226">
        <v>6453</v>
      </c>
      <c r="N10" s="299"/>
      <c r="O10" s="223"/>
      <c r="P10" s="226">
        <v>6451</v>
      </c>
      <c r="Q10" s="224"/>
      <c r="R10" s="225"/>
      <c r="S10" s="226">
        <v>6450</v>
      </c>
      <c r="T10" s="299"/>
      <c r="U10" s="225"/>
      <c r="V10" s="226">
        <v>6448</v>
      </c>
      <c r="W10" s="299"/>
      <c r="X10" s="225"/>
      <c r="Y10" s="226">
        <v>6847</v>
      </c>
      <c r="Z10" s="299"/>
    </row>
    <row r="11" spans="1:26" ht="12" customHeight="1" thickTop="1" x14ac:dyDescent="0.2">
      <c r="C11" s="155"/>
      <c r="D11" s="65"/>
      <c r="E11" s="156"/>
      <c r="F11" s="66"/>
      <c r="G11" s="65"/>
      <c r="H11" s="230"/>
      <c r="I11" s="66"/>
      <c r="J11" s="65"/>
      <c r="K11" s="230"/>
      <c r="L11" s="66"/>
      <c r="M11" s="65"/>
      <c r="N11" s="230"/>
      <c r="O11" s="232"/>
      <c r="P11" s="65"/>
      <c r="Q11" s="233"/>
      <c r="R11" s="231"/>
      <c r="S11" s="65"/>
      <c r="T11" s="230"/>
      <c r="U11" s="231"/>
      <c r="V11" s="65"/>
      <c r="W11" s="230"/>
      <c r="X11" s="231"/>
      <c r="Y11" s="65"/>
      <c r="Z11" s="230"/>
    </row>
    <row r="12" spans="1:26" ht="12" customHeight="1" x14ac:dyDescent="0.2">
      <c r="A12" s="136" t="s">
        <v>128</v>
      </c>
      <c r="C12" s="155"/>
      <c r="D12" s="66"/>
      <c r="E12" s="156"/>
      <c r="F12" s="66"/>
      <c r="G12" s="66"/>
      <c r="H12" s="230"/>
      <c r="I12" s="66"/>
      <c r="J12" s="66"/>
      <c r="K12" s="230"/>
      <c r="L12" s="66"/>
      <c r="M12" s="66"/>
      <c r="N12" s="230"/>
      <c r="O12" s="232"/>
      <c r="P12" s="230"/>
      <c r="Q12" s="233"/>
      <c r="R12" s="231"/>
      <c r="S12" s="66"/>
      <c r="T12" s="230"/>
      <c r="U12" s="231"/>
      <c r="V12" s="66"/>
      <c r="W12" s="230"/>
      <c r="X12" s="231"/>
      <c r="Y12" s="66"/>
      <c r="Z12" s="230"/>
    </row>
    <row r="13" spans="1:26" ht="12" customHeight="1" x14ac:dyDescent="0.2">
      <c r="C13" s="155"/>
      <c r="D13" s="66"/>
      <c r="E13" s="156"/>
      <c r="F13" s="66"/>
      <c r="G13" s="66"/>
      <c r="H13" s="230"/>
      <c r="I13" s="66"/>
      <c r="J13" s="66"/>
      <c r="K13" s="230"/>
      <c r="L13" s="66"/>
      <c r="M13" s="66"/>
      <c r="N13" s="230"/>
      <c r="O13" s="232"/>
      <c r="P13" s="230"/>
      <c r="Q13" s="233"/>
      <c r="R13" s="231"/>
      <c r="S13" s="66"/>
      <c r="T13" s="230"/>
      <c r="U13" s="231"/>
      <c r="V13" s="66"/>
      <c r="W13" s="230"/>
      <c r="X13" s="231"/>
      <c r="Y13" s="66"/>
      <c r="Z13" s="230"/>
    </row>
    <row r="14" spans="1:26" ht="12" customHeight="1" x14ac:dyDescent="0.2">
      <c r="A14" s="433" t="s">
        <v>124</v>
      </c>
      <c r="C14" s="155"/>
      <c r="D14" s="227">
        <v>6631</v>
      </c>
      <c r="E14" s="156"/>
      <c r="F14" s="222"/>
      <c r="G14" s="227">
        <v>6630</v>
      </c>
      <c r="H14" s="299"/>
      <c r="I14" s="222"/>
      <c r="J14" s="227">
        <v>6628</v>
      </c>
      <c r="K14" s="299"/>
      <c r="L14" s="222"/>
      <c r="M14" s="227">
        <v>6453</v>
      </c>
      <c r="N14" s="299"/>
      <c r="O14" s="223"/>
      <c r="P14" s="225">
        <v>6451</v>
      </c>
      <c r="Q14" s="224"/>
      <c r="R14" s="225"/>
      <c r="S14" s="227">
        <v>6450</v>
      </c>
      <c r="T14" s="299"/>
      <c r="U14" s="225"/>
      <c r="V14" s="227">
        <v>6448</v>
      </c>
      <c r="W14" s="299"/>
      <c r="X14" s="225"/>
      <c r="Y14" s="227">
        <v>6847</v>
      </c>
      <c r="Z14" s="299"/>
    </row>
    <row r="15" spans="1:26" ht="12" customHeight="1" x14ac:dyDescent="0.2">
      <c r="C15" s="155"/>
      <c r="D15" s="66"/>
      <c r="E15" s="156"/>
      <c r="F15" s="66"/>
      <c r="G15" s="66"/>
      <c r="H15" s="230"/>
      <c r="I15" s="66"/>
      <c r="J15" s="66"/>
      <c r="K15" s="230"/>
      <c r="L15" s="66"/>
      <c r="M15" s="66"/>
      <c r="N15" s="230"/>
      <c r="O15" s="232"/>
      <c r="P15" s="230"/>
      <c r="Q15" s="233"/>
      <c r="R15" s="231"/>
      <c r="S15" s="66"/>
      <c r="T15" s="230"/>
      <c r="U15" s="231"/>
      <c r="V15" s="66"/>
      <c r="W15" s="230"/>
      <c r="X15" s="231"/>
      <c r="Y15" s="66"/>
      <c r="Z15" s="230"/>
    </row>
    <row r="16" spans="1:26" ht="12" customHeight="1" x14ac:dyDescent="0.2">
      <c r="A16" s="433" t="s">
        <v>4</v>
      </c>
      <c r="C16" s="155"/>
      <c r="D16" s="66"/>
      <c r="E16" s="156"/>
      <c r="F16" s="66"/>
      <c r="G16" s="66"/>
      <c r="H16" s="230"/>
      <c r="I16" s="66"/>
      <c r="J16" s="66"/>
      <c r="K16" s="230"/>
      <c r="L16" s="66"/>
      <c r="M16" s="66"/>
      <c r="N16" s="230"/>
      <c r="O16" s="232"/>
      <c r="P16" s="230"/>
      <c r="Q16" s="233"/>
      <c r="R16" s="231"/>
      <c r="S16" s="66"/>
      <c r="T16" s="230"/>
      <c r="U16" s="231"/>
      <c r="V16" s="66"/>
      <c r="W16" s="230"/>
      <c r="X16" s="231"/>
      <c r="Y16" s="66"/>
      <c r="Z16" s="230"/>
    </row>
    <row r="17" spans="1:26" ht="12" customHeight="1" x14ac:dyDescent="0.2">
      <c r="A17" s="429" t="s">
        <v>129</v>
      </c>
      <c r="C17" s="155"/>
      <c r="D17" s="72">
        <v>2248</v>
      </c>
      <c r="E17" s="156"/>
      <c r="F17" s="71"/>
      <c r="G17" s="72">
        <v>3052</v>
      </c>
      <c r="H17" s="152"/>
      <c r="I17" s="71"/>
      <c r="J17" s="72">
        <v>1930</v>
      </c>
      <c r="K17" s="152"/>
      <c r="L17" s="71"/>
      <c r="M17" s="72">
        <v>1930</v>
      </c>
      <c r="N17" s="152"/>
      <c r="O17" s="321"/>
      <c r="P17" s="143">
        <v>1930</v>
      </c>
      <c r="Q17" s="322"/>
      <c r="R17" s="143"/>
      <c r="S17" s="72">
        <v>2303</v>
      </c>
      <c r="T17" s="152"/>
      <c r="U17" s="143"/>
      <c r="V17" s="72">
        <v>2303</v>
      </c>
      <c r="W17" s="152"/>
      <c r="X17" s="143"/>
      <c r="Y17" s="72">
        <v>2303</v>
      </c>
      <c r="Z17" s="152"/>
    </row>
    <row r="18" spans="1:26" ht="12" customHeight="1" x14ac:dyDescent="0.2">
      <c r="A18" s="429" t="s">
        <v>130</v>
      </c>
      <c r="C18" s="155"/>
      <c r="D18" s="72">
        <v>9</v>
      </c>
      <c r="E18" s="156"/>
      <c r="F18" s="71"/>
      <c r="G18" s="72">
        <v>9</v>
      </c>
      <c r="H18" s="152"/>
      <c r="I18" s="71"/>
      <c r="J18" s="72">
        <v>9</v>
      </c>
      <c r="K18" s="152"/>
      <c r="L18" s="71"/>
      <c r="M18" s="72">
        <v>9</v>
      </c>
      <c r="N18" s="152"/>
      <c r="O18" s="321"/>
      <c r="P18" s="143">
        <v>9</v>
      </c>
      <c r="Q18" s="322"/>
      <c r="R18" s="143"/>
      <c r="S18" s="72">
        <v>9</v>
      </c>
      <c r="T18" s="152"/>
      <c r="U18" s="143"/>
      <c r="V18" s="72">
        <v>9</v>
      </c>
      <c r="W18" s="152"/>
      <c r="X18" s="143"/>
      <c r="Y18" s="72">
        <v>9</v>
      </c>
      <c r="Z18" s="152"/>
    </row>
    <row r="19" spans="1:26" ht="12" customHeight="1" x14ac:dyDescent="0.2">
      <c r="A19" s="429" t="s">
        <v>131</v>
      </c>
      <c r="C19" s="155"/>
      <c r="D19" s="72">
        <v>3463</v>
      </c>
      <c r="E19" s="156"/>
      <c r="F19" s="71"/>
      <c r="G19" s="72">
        <v>3511</v>
      </c>
      <c r="H19" s="152"/>
      <c r="I19" s="71"/>
      <c r="J19" s="72">
        <v>3477</v>
      </c>
      <c r="K19" s="152"/>
      <c r="L19" s="71"/>
      <c r="M19" s="72">
        <v>3291</v>
      </c>
      <c r="N19" s="152"/>
      <c r="O19" s="321"/>
      <c r="P19" s="143">
        <v>3310</v>
      </c>
      <c r="Q19" s="322"/>
      <c r="R19" s="143"/>
      <c r="S19" s="72">
        <v>3441</v>
      </c>
      <c r="T19" s="152"/>
      <c r="U19" s="143"/>
      <c r="V19" s="72">
        <v>3391</v>
      </c>
      <c r="W19" s="152"/>
      <c r="X19" s="143"/>
      <c r="Y19" s="72">
        <v>3367</v>
      </c>
      <c r="Z19" s="152"/>
    </row>
    <row r="20" spans="1:26" ht="12" customHeight="1" x14ac:dyDescent="0.2">
      <c r="A20" s="429" t="s">
        <v>132</v>
      </c>
      <c r="C20" s="155"/>
      <c r="D20" s="72">
        <v>48074</v>
      </c>
      <c r="E20" s="156"/>
      <c r="F20" s="71"/>
      <c r="G20" s="72">
        <v>46527</v>
      </c>
      <c r="H20" s="152"/>
      <c r="I20" s="71"/>
      <c r="J20" s="72">
        <v>45803</v>
      </c>
      <c r="K20" s="152"/>
      <c r="L20" s="71"/>
      <c r="M20" s="72">
        <v>45148</v>
      </c>
      <c r="N20" s="152"/>
      <c r="O20" s="321"/>
      <c r="P20" s="143">
        <v>44033</v>
      </c>
      <c r="Q20" s="322"/>
      <c r="R20" s="143"/>
      <c r="S20" s="72">
        <v>44776</v>
      </c>
      <c r="T20" s="152"/>
      <c r="U20" s="143"/>
      <c r="V20" s="72">
        <v>43997</v>
      </c>
      <c r="W20" s="152"/>
      <c r="X20" s="143"/>
      <c r="Y20" s="72">
        <v>43479</v>
      </c>
      <c r="Z20" s="152"/>
    </row>
    <row r="21" spans="1:26" ht="12" customHeight="1" x14ac:dyDescent="0.2">
      <c r="A21" s="429" t="s">
        <v>133</v>
      </c>
      <c r="C21" s="155"/>
      <c r="D21" s="72">
        <v>0</v>
      </c>
      <c r="E21" s="156"/>
      <c r="F21" s="71"/>
      <c r="G21" s="72">
        <v>-3</v>
      </c>
      <c r="H21" s="152"/>
      <c r="I21" s="71"/>
      <c r="J21" s="72">
        <v>-3</v>
      </c>
      <c r="K21" s="152"/>
      <c r="L21" s="71"/>
      <c r="M21" s="72">
        <v>-3</v>
      </c>
      <c r="N21" s="152"/>
      <c r="O21" s="321"/>
      <c r="P21" s="143">
        <v>-3</v>
      </c>
      <c r="Q21" s="322"/>
      <c r="R21" s="143"/>
      <c r="S21" s="72">
        <v>-3</v>
      </c>
      <c r="T21" s="152"/>
      <c r="U21" s="143"/>
      <c r="V21" s="72">
        <v>-3</v>
      </c>
      <c r="W21" s="152"/>
      <c r="X21" s="143"/>
      <c r="Y21" s="72">
        <v>-3</v>
      </c>
      <c r="Z21" s="152"/>
    </row>
    <row r="22" spans="1:26" ht="12" customHeight="1" x14ac:dyDescent="0.2">
      <c r="A22" s="429" t="s">
        <v>134</v>
      </c>
      <c r="C22" s="155"/>
      <c r="D22" s="72">
        <v>-29746</v>
      </c>
      <c r="E22" s="156"/>
      <c r="F22" s="71"/>
      <c r="G22" s="72">
        <v>-29063</v>
      </c>
      <c r="H22" s="152"/>
      <c r="I22" s="71"/>
      <c r="J22" s="72">
        <v>-28500</v>
      </c>
      <c r="K22" s="152"/>
      <c r="L22" s="71"/>
      <c r="M22" s="72">
        <v>-28042</v>
      </c>
      <c r="N22" s="152"/>
      <c r="O22" s="321"/>
      <c r="P22" s="143">
        <v>-28085</v>
      </c>
      <c r="Q22" s="322"/>
      <c r="R22" s="143"/>
      <c r="S22" s="72">
        <v>-27011</v>
      </c>
      <c r="T22" s="152"/>
      <c r="U22" s="143"/>
      <c r="V22" s="72">
        <v>-26818</v>
      </c>
      <c r="W22" s="152"/>
      <c r="X22" s="143"/>
      <c r="Y22" s="72">
        <v>-26280</v>
      </c>
      <c r="Z22" s="152"/>
    </row>
    <row r="23" spans="1:26" ht="12" customHeight="1" x14ac:dyDescent="0.2">
      <c r="A23" s="429" t="s">
        <v>96</v>
      </c>
      <c r="C23" s="155"/>
      <c r="D23" s="72">
        <v>1887</v>
      </c>
      <c r="E23" s="156"/>
      <c r="F23" s="71"/>
      <c r="G23" s="72">
        <v>2023</v>
      </c>
      <c r="H23" s="152"/>
      <c r="I23" s="71"/>
      <c r="J23" s="72">
        <v>1654</v>
      </c>
      <c r="K23" s="152"/>
      <c r="L23" s="71"/>
      <c r="M23" s="72">
        <v>972</v>
      </c>
      <c r="N23" s="152"/>
      <c r="O23" s="321"/>
      <c r="P23" s="143">
        <v>-2</v>
      </c>
      <c r="Q23" s="322"/>
      <c r="R23" s="143"/>
      <c r="S23" s="72">
        <v>-16</v>
      </c>
      <c r="T23" s="152"/>
      <c r="U23" s="143"/>
      <c r="V23" s="72">
        <v>54</v>
      </c>
      <c r="W23" s="152"/>
      <c r="X23" s="143"/>
      <c r="Y23" s="72">
        <v>187</v>
      </c>
      <c r="Z23" s="152"/>
    </row>
    <row r="24" spans="1:26" x14ac:dyDescent="0.2">
      <c r="A24" s="429" t="s">
        <v>98</v>
      </c>
      <c r="C24" s="155"/>
      <c r="D24" s="72">
        <v>-59</v>
      </c>
      <c r="E24" s="156"/>
      <c r="F24" s="71"/>
      <c r="G24" s="72">
        <v>-50</v>
      </c>
      <c r="H24" s="152"/>
      <c r="I24" s="71"/>
      <c r="J24" s="72">
        <v>-40</v>
      </c>
      <c r="K24" s="152"/>
      <c r="L24" s="71"/>
      <c r="M24" s="72">
        <v>-44</v>
      </c>
      <c r="N24" s="152"/>
      <c r="O24" s="321"/>
      <c r="P24" s="143">
        <v>-49</v>
      </c>
      <c r="Q24" s="322"/>
      <c r="R24" s="143"/>
      <c r="S24" s="72">
        <v>-23</v>
      </c>
      <c r="T24" s="152"/>
      <c r="U24" s="143"/>
      <c r="V24" s="72">
        <v>-9</v>
      </c>
      <c r="W24" s="152"/>
      <c r="X24" s="143"/>
      <c r="Y24" s="72">
        <v>-3</v>
      </c>
      <c r="Z24" s="152"/>
    </row>
    <row r="25" spans="1:26" ht="12" customHeight="1" x14ac:dyDescent="0.2">
      <c r="A25" s="429" t="s">
        <v>100</v>
      </c>
      <c r="C25" s="155"/>
      <c r="D25" s="70">
        <v>122</v>
      </c>
      <c r="E25" s="156"/>
      <c r="F25" s="71"/>
      <c r="G25" s="70">
        <v>134</v>
      </c>
      <c r="H25" s="152"/>
      <c r="I25" s="71"/>
      <c r="J25" s="70">
        <v>146</v>
      </c>
      <c r="K25" s="152"/>
      <c r="L25" s="71"/>
      <c r="M25" s="70">
        <v>157</v>
      </c>
      <c r="N25" s="152"/>
      <c r="O25" s="321"/>
      <c r="P25" s="70">
        <v>169</v>
      </c>
      <c r="Q25" s="322"/>
      <c r="R25" s="143"/>
      <c r="S25" s="70">
        <v>183</v>
      </c>
      <c r="T25" s="152"/>
      <c r="U25" s="143"/>
      <c r="V25" s="70">
        <v>198</v>
      </c>
      <c r="W25" s="152"/>
      <c r="X25" s="143"/>
      <c r="Y25" s="70">
        <v>214</v>
      </c>
      <c r="Z25" s="152"/>
    </row>
    <row r="26" spans="1:26" ht="12" customHeight="1" x14ac:dyDescent="0.2">
      <c r="A26" s="491" t="s">
        <v>101</v>
      </c>
      <c r="C26" s="155"/>
      <c r="D26" s="73">
        <v>25998</v>
      </c>
      <c r="E26" s="156"/>
      <c r="F26" s="71"/>
      <c r="G26" s="73">
        <v>26140</v>
      </c>
      <c r="H26" s="152"/>
      <c r="I26" s="71"/>
      <c r="J26" s="73">
        <v>24476</v>
      </c>
      <c r="K26" s="152"/>
      <c r="L26" s="71"/>
      <c r="M26" s="73">
        <v>23418</v>
      </c>
      <c r="N26" s="152"/>
      <c r="O26" s="321"/>
      <c r="P26" s="73">
        <v>21312</v>
      </c>
      <c r="Q26" s="322"/>
      <c r="R26" s="143"/>
      <c r="S26" s="73">
        <v>23659</v>
      </c>
      <c r="T26" s="152"/>
      <c r="U26" s="143"/>
      <c r="V26" s="73">
        <v>23122</v>
      </c>
      <c r="W26" s="152"/>
      <c r="X26" s="143"/>
      <c r="Y26" s="73">
        <v>23273</v>
      </c>
      <c r="Z26" s="152"/>
    </row>
    <row r="27" spans="1:26" ht="12" customHeight="1" x14ac:dyDescent="0.2">
      <c r="C27" s="155"/>
      <c r="D27" s="66"/>
      <c r="E27" s="156"/>
      <c r="F27" s="66"/>
      <c r="G27" s="66"/>
      <c r="H27" s="230"/>
      <c r="I27" s="66"/>
      <c r="J27" s="66"/>
      <c r="K27" s="230"/>
      <c r="L27" s="66"/>
      <c r="M27" s="66"/>
      <c r="N27" s="230"/>
      <c r="O27" s="232"/>
      <c r="P27" s="230"/>
      <c r="Q27" s="233"/>
      <c r="R27" s="231"/>
      <c r="S27" s="66"/>
      <c r="T27" s="230"/>
      <c r="U27" s="231"/>
      <c r="V27" s="66"/>
      <c r="W27" s="230"/>
      <c r="X27" s="231"/>
      <c r="Y27" s="66"/>
      <c r="Z27" s="230"/>
    </row>
    <row r="28" spans="1:26" ht="13.5" thickBot="1" x14ac:dyDescent="0.25">
      <c r="A28" s="492" t="s">
        <v>135</v>
      </c>
      <c r="C28" s="155"/>
      <c r="D28" s="235">
        <v>32629</v>
      </c>
      <c r="E28" s="156"/>
      <c r="F28" s="222"/>
      <c r="G28" s="235">
        <v>32770</v>
      </c>
      <c r="H28" s="299"/>
      <c r="I28" s="222"/>
      <c r="J28" s="235">
        <v>31104</v>
      </c>
      <c r="K28" s="299"/>
      <c r="L28" s="222"/>
      <c r="M28" s="235">
        <v>29871</v>
      </c>
      <c r="N28" s="299"/>
      <c r="O28" s="223"/>
      <c r="P28" s="235">
        <v>27763</v>
      </c>
      <c r="Q28" s="224"/>
      <c r="R28" s="225"/>
      <c r="S28" s="235">
        <v>30109</v>
      </c>
      <c r="T28" s="299"/>
      <c r="U28" s="225"/>
      <c r="V28" s="235">
        <v>29570</v>
      </c>
      <c r="W28" s="299"/>
      <c r="X28" s="225"/>
      <c r="Y28" s="235">
        <v>30120</v>
      </c>
      <c r="Z28" s="299"/>
    </row>
    <row r="29" spans="1:26" ht="12" customHeight="1" thickTop="1" x14ac:dyDescent="0.2">
      <c r="C29" s="155"/>
      <c r="D29" s="65"/>
      <c r="E29" s="156"/>
      <c r="F29" s="66"/>
      <c r="G29" s="65"/>
      <c r="H29" s="230"/>
      <c r="I29" s="66"/>
      <c r="J29" s="65"/>
      <c r="K29" s="230"/>
      <c r="L29" s="66"/>
      <c r="M29" s="65"/>
      <c r="N29" s="230"/>
      <c r="O29" s="232"/>
      <c r="P29" s="65"/>
      <c r="Q29" s="233"/>
      <c r="R29" s="231"/>
      <c r="S29" s="65"/>
      <c r="T29" s="230"/>
      <c r="U29" s="231"/>
      <c r="V29" s="65"/>
      <c r="W29" s="230"/>
      <c r="X29" s="231"/>
      <c r="Y29" s="65"/>
      <c r="Z29" s="230"/>
    </row>
    <row r="30" spans="1:26" ht="14.1" customHeight="1" thickBot="1" x14ac:dyDescent="0.25">
      <c r="A30" s="136" t="s">
        <v>136</v>
      </c>
      <c r="C30" s="155"/>
      <c r="D30" s="237">
        <v>25.5</v>
      </c>
      <c r="E30" s="485" t="s">
        <v>239</v>
      </c>
      <c r="F30" s="493"/>
      <c r="G30" s="237">
        <v>25.359547123622999</v>
      </c>
      <c r="H30" s="231" t="s">
        <v>239</v>
      </c>
      <c r="I30" s="493"/>
      <c r="J30" s="237">
        <v>27.1</v>
      </c>
      <c r="K30" s="231" t="s">
        <v>239</v>
      </c>
      <c r="L30" s="493"/>
      <c r="M30" s="237">
        <v>27.6</v>
      </c>
      <c r="N30" s="231" t="s">
        <v>239</v>
      </c>
      <c r="O30" s="495"/>
      <c r="P30" s="237">
        <v>30.3</v>
      </c>
      <c r="Q30" s="485" t="s">
        <v>239</v>
      </c>
      <c r="R30" s="494"/>
      <c r="S30" s="237">
        <v>27.3</v>
      </c>
      <c r="T30" s="231" t="s">
        <v>239</v>
      </c>
      <c r="U30" s="494"/>
      <c r="V30" s="237">
        <v>27.9</v>
      </c>
      <c r="W30" s="231" t="s">
        <v>239</v>
      </c>
      <c r="X30" s="494"/>
      <c r="Y30" s="237">
        <v>29.4</v>
      </c>
      <c r="Z30" s="231" t="s">
        <v>239</v>
      </c>
    </row>
    <row r="31" spans="1:26" ht="12" customHeight="1" thickTop="1" x14ac:dyDescent="0.2">
      <c r="C31" s="155"/>
      <c r="D31" s="496"/>
      <c r="E31" s="233"/>
      <c r="F31" s="493"/>
      <c r="G31" s="496"/>
      <c r="H31" s="497"/>
      <c r="I31" s="493"/>
      <c r="J31" s="496"/>
      <c r="K31" s="497"/>
      <c r="L31" s="493"/>
      <c r="M31" s="496"/>
      <c r="N31" s="497"/>
      <c r="O31" s="495"/>
      <c r="P31" s="496"/>
      <c r="Q31" s="498"/>
      <c r="R31" s="494"/>
      <c r="S31" s="496"/>
      <c r="T31" s="497"/>
      <c r="U31" s="494"/>
      <c r="V31" s="496"/>
      <c r="W31" s="497"/>
      <c r="X31" s="494"/>
      <c r="Y31" s="496"/>
      <c r="Z31" s="497"/>
    </row>
    <row r="32" spans="1:26" ht="13.5" customHeight="1" thickBot="1" x14ac:dyDescent="0.25">
      <c r="A32" s="136" t="s">
        <v>137</v>
      </c>
      <c r="C32" s="155"/>
      <c r="D32" s="237">
        <v>20.3</v>
      </c>
      <c r="E32" s="485" t="s">
        <v>239</v>
      </c>
      <c r="F32" s="493"/>
      <c r="G32" s="237">
        <v>20.229450173918401</v>
      </c>
      <c r="H32" s="231" t="s">
        <v>239</v>
      </c>
      <c r="I32" s="493"/>
      <c r="J32" s="237">
        <v>21.3</v>
      </c>
      <c r="K32" s="231" t="s">
        <v>239</v>
      </c>
      <c r="L32" s="493"/>
      <c r="M32" s="237">
        <v>21.6</v>
      </c>
      <c r="N32" s="231" t="s">
        <v>239</v>
      </c>
      <c r="O32" s="495"/>
      <c r="P32" s="237">
        <v>23.2</v>
      </c>
      <c r="Q32" s="485" t="s">
        <v>239</v>
      </c>
      <c r="R32" s="494"/>
      <c r="S32" s="237">
        <v>21.4</v>
      </c>
      <c r="T32" s="231" t="s">
        <v>239</v>
      </c>
      <c r="U32" s="494"/>
      <c r="V32" s="237">
        <v>21.8</v>
      </c>
      <c r="W32" s="231" t="s">
        <v>239</v>
      </c>
      <c r="X32" s="494"/>
      <c r="Y32" s="237">
        <v>22.7</v>
      </c>
      <c r="Z32" s="231" t="s">
        <v>239</v>
      </c>
    </row>
    <row r="33" spans="3:26" ht="12" customHeight="1" thickTop="1" x14ac:dyDescent="0.2">
      <c r="C33" s="441"/>
      <c r="D33" s="296"/>
      <c r="E33" s="440"/>
      <c r="F33" s="151"/>
      <c r="G33" s="467"/>
      <c r="H33" s="151"/>
      <c r="I33" s="151"/>
      <c r="J33" s="467"/>
      <c r="K33" s="151"/>
      <c r="L33" s="151"/>
      <c r="M33" s="467"/>
      <c r="N33" s="151"/>
      <c r="O33" s="441"/>
      <c r="P33" s="499"/>
      <c r="Q33" s="440"/>
      <c r="R33" s="467"/>
      <c r="S33" s="467"/>
      <c r="T33" s="151"/>
      <c r="U33" s="467"/>
      <c r="V33" s="467"/>
      <c r="W33" s="151"/>
      <c r="X33" s="467"/>
      <c r="Y33" s="467"/>
      <c r="Z33" s="151"/>
    </row>
    <row r="34" spans="3:26" ht="12" customHeight="1" x14ac:dyDescent="0.2">
      <c r="L34" s="467"/>
      <c r="M34" s="467"/>
      <c r="N34" s="467"/>
      <c r="O34" s="151"/>
      <c r="P34" s="151"/>
      <c r="Q34" s="151"/>
      <c r="R34" s="151"/>
      <c r="S34" s="151"/>
      <c r="X34" s="467"/>
      <c r="Y34" s="467"/>
      <c r="Z34" s="467"/>
    </row>
    <row r="35" spans="3:26" ht="12" customHeight="1" x14ac:dyDescent="0.2">
      <c r="L35" s="151"/>
      <c r="M35" s="151"/>
      <c r="N35" s="151"/>
      <c r="O35" s="151"/>
      <c r="P35" s="151"/>
      <c r="Q35" s="151"/>
      <c r="R35" s="151"/>
      <c r="S35" s="151"/>
      <c r="Z35" s="151"/>
    </row>
    <row r="36" spans="3:26" ht="12" customHeight="1" x14ac:dyDescent="0.2">
      <c r="Z36" s="151"/>
    </row>
    <row r="37" spans="3:26" ht="12" customHeight="1" x14ac:dyDescent="0.2">
      <c r="Z37" s="151"/>
    </row>
    <row r="38" spans="3:26" ht="12" customHeight="1" x14ac:dyDescent="0.2">
      <c r="Z38" s="151"/>
    </row>
    <row r="39" spans="3:26" ht="12" customHeight="1" x14ac:dyDescent="0.2">
      <c r="Z39" s="151"/>
    </row>
    <row r="40" spans="3:26" ht="12" customHeight="1" x14ac:dyDescent="0.2">
      <c r="Z40" s="151"/>
    </row>
    <row r="41" spans="3:26" x14ac:dyDescent="0.2">
      <c r="Z41" s="151"/>
    </row>
  </sheetData>
  <sheetProtection formatCells="0" formatColumns="0" formatRows="0" insertColumns="0" insertRows="0" insertHyperlinks="0" deleteColumns="0" deleteRows="0" sort="0" autoFilter="0" pivotTables="0"/>
  <customSheetViews>
    <customSheetView guid="{37FF72F6-90B1-42B8-8DBF-DD3FAC5BA85D}" fitToPage="1">
      <selection sqref="A1:Z1"/>
      <pageMargins left="0.25" right="0.25" top="0.5" bottom="0.5" header="0.3" footer="0.3"/>
      <printOptions horizontalCentered="1"/>
      <pageSetup scale="75" orientation="landscape" r:id="rId1"/>
      <headerFooter>
        <oddFooter>&amp;L&amp;K0070C0The Allstate Corporation 4Q19 Supplement&amp;R&amp;K000000&amp;A</oddFooter>
      </headerFooter>
    </customSheetView>
    <customSheetView guid="{2C9B2C1A-81A6-48A3-8FB1-DCFE0A20C29C}" fitToPage="1">
      <selection sqref="A1:Z1"/>
      <pageMargins left="0.25" right="0.25" top="0.5" bottom="0.5" header="0.3" footer="0.3"/>
      <printOptions horizontalCentered="1"/>
      <pageSetup scale="75" orientation="landscape" r:id="rId2"/>
      <headerFooter>
        <oddFooter>&amp;L&amp;K0070C0The Allstate Corporation 4Q19 Supplement&amp;R&amp;K000000&amp;A</oddFooter>
      </headerFooter>
    </customSheetView>
    <customSheetView guid="{890510C0-555E-4CA3-90D8-F97D8CDBC7E8}" fitToPage="1">
      <selection sqref="A1:Z1"/>
      <pageMargins left="0.25" right="0.25" top="0.5" bottom="0.5" header="0.3" footer="0.3"/>
      <printOptions horizontalCentered="1"/>
      <pageSetup scale="75" orientation="landscape" r:id="rId3"/>
      <headerFooter>
        <oddFooter>&amp;L&amp;K0070C0The Allstate Corporation 4Q19 Supplement&amp;R&amp;K000000&amp;A</oddFooter>
      </headerFooter>
    </customSheetView>
    <customSheetView guid="{D0B20ABF-5FBA-4802-BB92-8148C3F1B1AD}" fitToPage="1">
      <selection sqref="A1:Z1"/>
      <pageMargins left="0.25" right="0.25" top="0.5" bottom="0.5" header="0.3" footer="0.3"/>
      <printOptions horizontalCentered="1"/>
      <pageSetup scale="75" orientation="landscape" r:id="rId4"/>
      <headerFooter>
        <oddFooter>&amp;L&amp;K0070C0The Allstate Corporation 4Q19 Supplement&amp;R&amp;K000000&amp;A</oddFooter>
      </headerFooter>
    </customSheetView>
    <customSheetView guid="{0B7FDDCE-76D6-4341-B795-862A34477CB3}" fitToPage="1">
      <selection sqref="A1:Z1"/>
      <pageMargins left="0.25" right="0.25" top="0.5" bottom="0.5" header="0.3" footer="0.3"/>
      <printOptions horizontalCentered="1"/>
      <pageSetup scale="75" orientation="landscape" r:id="rId5"/>
      <headerFooter>
        <oddFooter>&amp;L&amp;K0070C0The Allstate Corporation 4Q19 Supplement&amp;R&amp;K000000&amp;A</oddFooter>
      </headerFooter>
    </customSheetView>
    <customSheetView guid="{77D3E7D1-C189-4FFB-8084-AE3691A2CCAC}" fitToPage="1">
      <selection sqref="A1:Z1"/>
      <pageMargins left="0.25" right="0.25" top="0.5" bottom="0.5" header="0.3" footer="0.3"/>
      <printOptions horizontalCentered="1"/>
      <pageSetup scale="75" orientation="landscape" r:id="rId6"/>
      <headerFooter>
        <oddFooter>&amp;L&amp;K0070C0The Allstate Corporation 4Q19 Supplement&amp;R&amp;K000000&amp;A</oddFooter>
      </headerFooter>
    </customSheetView>
  </customSheetViews>
  <mergeCells count="2">
    <mergeCell ref="A1:Z1"/>
    <mergeCell ref="A2:Z2"/>
  </mergeCells>
  <printOptions horizontalCentered="1"/>
  <pageMargins left="0.25" right="0.25" top="0.5" bottom="0.5" header="0.3" footer="0.3"/>
  <pageSetup scale="75" orientation="landscape" r:id="rId7"/>
  <headerFooter>
    <oddFooter>&amp;L&amp;K0070C0The Allstate Corporation 4Q19 Supplement&amp;R&amp;K000000&amp;A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Z68"/>
  <sheetViews>
    <sheetView zoomScaleNormal="100" workbookViewId="0">
      <selection sqref="A1:Z1"/>
    </sheetView>
  </sheetViews>
  <sheetFormatPr defaultColWidth="13.7109375" defaultRowHeight="12.75" x14ac:dyDescent="0.2"/>
  <cols>
    <col min="1" max="1" width="3" style="427" customWidth="1"/>
    <col min="2" max="2" width="43.28515625" style="427" customWidth="1"/>
    <col min="3" max="3" width="2.28515625" style="427" customWidth="1"/>
    <col min="4" max="4" width="2.28515625" style="519" customWidth="1"/>
    <col min="5" max="5" width="10.28515625" style="519" customWidth="1"/>
    <col min="6" max="6" width="2.28515625" style="519" customWidth="1"/>
    <col min="7" max="7" width="2.28515625" style="427" customWidth="1"/>
    <col min="8" max="8" width="10.28515625" style="427" customWidth="1"/>
    <col min="9" max="10" width="2.28515625" style="427" customWidth="1"/>
    <col min="11" max="11" width="10.28515625" style="427" customWidth="1"/>
    <col min="12" max="13" width="2.28515625" style="427" customWidth="1"/>
    <col min="14" max="14" width="10.28515625" style="427" customWidth="1"/>
    <col min="15" max="16" width="2.28515625" style="427" customWidth="1"/>
    <col min="17" max="17" width="10.28515625" style="427" customWidth="1"/>
    <col min="18" max="19" width="2.28515625" style="427" customWidth="1"/>
    <col min="20" max="20" width="10.28515625" style="427" customWidth="1"/>
    <col min="21" max="22" width="2.28515625" style="427" customWidth="1"/>
    <col min="23" max="23" width="10.28515625" style="427" customWidth="1"/>
    <col min="24" max="25" width="2.28515625" style="427" customWidth="1"/>
    <col min="26" max="26" width="10.28515625" style="427" customWidth="1"/>
    <col min="27" max="28" width="2.28515625" style="427" customWidth="1"/>
    <col min="29" max="29" width="10.28515625" style="427" customWidth="1"/>
    <col min="30" max="31" width="2.28515625" style="427" customWidth="1"/>
    <col min="32" max="32" width="10.28515625" style="427" customWidth="1"/>
    <col min="33" max="33" width="2.28515625" style="427" customWidth="1"/>
    <col min="34" max="16384" width="13.7109375" style="427"/>
  </cols>
  <sheetData>
    <row r="1" spans="1:26" ht="14.1" customHeight="1" x14ac:dyDescent="0.25">
      <c r="A1" s="1525" t="s">
        <v>6</v>
      </c>
      <c r="B1" s="1529"/>
      <c r="C1" s="1529"/>
      <c r="D1" s="1529"/>
      <c r="E1" s="1529"/>
      <c r="F1" s="1529"/>
      <c r="G1" s="1529"/>
      <c r="H1" s="1529"/>
      <c r="I1" s="1529"/>
      <c r="J1" s="1529"/>
      <c r="K1" s="1529"/>
      <c r="L1" s="1529"/>
      <c r="M1" s="1529"/>
      <c r="N1" s="1529"/>
      <c r="O1" s="1529"/>
      <c r="P1" s="1529"/>
      <c r="Q1" s="1529"/>
      <c r="R1" s="1529"/>
      <c r="S1" s="1529"/>
      <c r="T1" s="1529"/>
      <c r="U1" s="1529"/>
      <c r="V1" s="1529"/>
      <c r="W1" s="1529"/>
      <c r="X1" s="1529"/>
      <c r="Y1" s="1529"/>
      <c r="Z1" s="1529"/>
    </row>
    <row r="2" spans="1:26" ht="14.1" customHeight="1" x14ac:dyDescent="0.25">
      <c r="A2" s="1525" t="s">
        <v>139</v>
      </c>
      <c r="B2" s="1529"/>
      <c r="C2" s="1529"/>
      <c r="D2" s="1529"/>
      <c r="E2" s="1529"/>
      <c r="F2" s="1529"/>
      <c r="G2" s="1529"/>
      <c r="H2" s="1529"/>
      <c r="I2" s="1529"/>
      <c r="J2" s="1529"/>
      <c r="K2" s="1529"/>
      <c r="L2" s="1529"/>
      <c r="M2" s="1529"/>
      <c r="N2" s="1529"/>
      <c r="O2" s="1529"/>
      <c r="P2" s="1529"/>
      <c r="Q2" s="1529"/>
      <c r="R2" s="1529"/>
      <c r="S2" s="1529"/>
      <c r="T2" s="1529"/>
      <c r="U2" s="1529"/>
      <c r="V2" s="1529"/>
      <c r="W2" s="1529"/>
      <c r="X2" s="1529"/>
      <c r="Y2" s="1529"/>
      <c r="Z2" s="1529"/>
    </row>
    <row r="3" spans="1:26" x14ac:dyDescent="0.2">
      <c r="Y3" s="151"/>
      <c r="Z3" s="151"/>
    </row>
    <row r="4" spans="1:26" ht="25.9" customHeight="1" x14ac:dyDescent="0.25">
      <c r="D4" s="500"/>
      <c r="E4" s="466" t="s">
        <v>630</v>
      </c>
      <c r="F4" s="501"/>
      <c r="G4" s="448"/>
      <c r="H4" s="449" t="s">
        <v>547</v>
      </c>
      <c r="I4" s="436"/>
      <c r="J4" s="448"/>
      <c r="K4" s="449" t="s">
        <v>493</v>
      </c>
      <c r="L4" s="436"/>
      <c r="M4" s="448"/>
      <c r="N4" s="449" t="s">
        <v>326</v>
      </c>
      <c r="O4" s="436"/>
      <c r="P4" s="445"/>
      <c r="Q4" s="451" t="s">
        <v>10</v>
      </c>
      <c r="R4" s="452"/>
      <c r="S4" s="453"/>
      <c r="T4" s="461" t="s">
        <v>327</v>
      </c>
      <c r="U4" s="448"/>
      <c r="V4" s="453"/>
      <c r="W4" s="461" t="s">
        <v>0</v>
      </c>
      <c r="X4" s="448"/>
      <c r="Y4" s="453"/>
      <c r="Z4" s="461" t="s">
        <v>1</v>
      </c>
    </row>
    <row r="5" spans="1:26" ht="14.1" customHeight="1" x14ac:dyDescent="0.2">
      <c r="A5" s="1563" t="s">
        <v>361</v>
      </c>
      <c r="B5" s="1526"/>
      <c r="D5" s="154"/>
      <c r="E5" s="437"/>
      <c r="F5" s="156"/>
      <c r="G5" s="126"/>
      <c r="H5" s="444"/>
      <c r="I5" s="151"/>
      <c r="J5" s="126"/>
      <c r="K5" s="444"/>
      <c r="L5" s="151"/>
      <c r="M5" s="126"/>
      <c r="N5" s="444"/>
      <c r="O5" s="151"/>
      <c r="P5" s="155"/>
      <c r="Q5" s="444"/>
      <c r="R5" s="156"/>
      <c r="S5" s="126"/>
      <c r="T5" s="444"/>
      <c r="U5" s="151"/>
      <c r="V5" s="126"/>
      <c r="W5" s="444"/>
      <c r="X5" s="151"/>
      <c r="Y5" s="126"/>
      <c r="Z5" s="444"/>
    </row>
    <row r="6" spans="1:26" ht="12" customHeight="1" x14ac:dyDescent="0.2">
      <c r="A6" s="1564" t="s">
        <v>52</v>
      </c>
      <c r="B6" s="1564"/>
      <c r="D6" s="154"/>
      <c r="E6" s="438"/>
      <c r="F6" s="156"/>
      <c r="G6" s="126"/>
      <c r="H6" s="519"/>
      <c r="I6" s="151"/>
      <c r="J6" s="126"/>
      <c r="L6" s="151"/>
      <c r="M6" s="126"/>
      <c r="O6" s="151"/>
      <c r="P6" s="155"/>
      <c r="Q6" s="151"/>
      <c r="R6" s="156"/>
      <c r="S6" s="126"/>
      <c r="T6" s="519"/>
      <c r="U6" s="151"/>
      <c r="V6" s="126"/>
      <c r="X6" s="151"/>
      <c r="Y6" s="126"/>
    </row>
    <row r="7" spans="1:26" ht="12" customHeight="1" x14ac:dyDescent="0.2">
      <c r="A7" s="1565" t="s">
        <v>140</v>
      </c>
      <c r="B7" s="1565"/>
      <c r="D7" s="154"/>
      <c r="E7" s="438"/>
      <c r="F7" s="156"/>
      <c r="G7" s="126"/>
      <c r="H7" s="519"/>
      <c r="I7" s="151"/>
      <c r="J7" s="126"/>
      <c r="L7" s="151"/>
      <c r="M7" s="126"/>
      <c r="O7" s="151"/>
      <c r="P7" s="155"/>
      <c r="Q7" s="151"/>
      <c r="R7" s="156"/>
      <c r="S7" s="126"/>
      <c r="T7" s="519"/>
      <c r="U7" s="151"/>
      <c r="V7" s="126"/>
      <c r="X7" s="151"/>
      <c r="Y7" s="126"/>
    </row>
    <row r="8" spans="1:26" ht="12" customHeight="1" x14ac:dyDescent="0.2">
      <c r="A8" s="1566" t="s">
        <v>141</v>
      </c>
      <c r="B8" s="1566"/>
      <c r="D8" s="154"/>
      <c r="E8" s="877">
        <v>20398</v>
      </c>
      <c r="F8" s="322"/>
      <c r="G8" s="143"/>
      <c r="H8" s="72">
        <v>20339</v>
      </c>
      <c r="I8" s="152"/>
      <c r="J8" s="143"/>
      <c r="K8" s="72">
        <v>20301</v>
      </c>
      <c r="L8" s="152"/>
      <c r="M8" s="143"/>
      <c r="N8" s="72">
        <v>20145</v>
      </c>
      <c r="O8" s="152"/>
      <c r="P8" s="321"/>
      <c r="Q8" s="143">
        <v>20104</v>
      </c>
      <c r="R8" s="322"/>
      <c r="S8" s="143"/>
      <c r="T8" s="72">
        <v>19912</v>
      </c>
      <c r="U8" s="323"/>
      <c r="V8" s="143"/>
      <c r="W8" s="72">
        <v>19810</v>
      </c>
      <c r="X8" s="323"/>
      <c r="Y8" s="143"/>
      <c r="Z8" s="72">
        <v>19617</v>
      </c>
    </row>
    <row r="9" spans="1:26" ht="12" customHeight="1" x14ac:dyDescent="0.2">
      <c r="A9" s="1566" t="s">
        <v>142</v>
      </c>
      <c r="B9" s="1566"/>
      <c r="D9" s="154"/>
      <c r="E9" s="877">
        <v>6254</v>
      </c>
      <c r="F9" s="322"/>
      <c r="G9" s="143"/>
      <c r="H9" s="72">
        <v>6237</v>
      </c>
      <c r="I9" s="152"/>
      <c r="J9" s="143"/>
      <c r="K9" s="72">
        <v>6221</v>
      </c>
      <c r="L9" s="152"/>
      <c r="M9" s="143"/>
      <c r="N9" s="72">
        <v>6198</v>
      </c>
      <c r="O9" s="152"/>
      <c r="P9" s="321"/>
      <c r="Q9" s="143">
        <v>6186</v>
      </c>
      <c r="R9" s="322"/>
      <c r="S9" s="143"/>
      <c r="T9" s="72">
        <v>6145</v>
      </c>
      <c r="U9" s="323"/>
      <c r="V9" s="143"/>
      <c r="W9" s="72">
        <v>6121</v>
      </c>
      <c r="X9" s="323"/>
      <c r="Y9" s="143"/>
      <c r="Z9" s="72">
        <v>6093</v>
      </c>
    </row>
    <row r="10" spans="1:26" ht="12" customHeight="1" x14ac:dyDescent="0.2">
      <c r="A10" s="1567" t="s">
        <v>143</v>
      </c>
      <c r="B10" s="1567"/>
      <c r="D10" s="154"/>
      <c r="E10" s="877">
        <v>658</v>
      </c>
      <c r="F10" s="322"/>
      <c r="G10" s="143"/>
      <c r="H10" s="72">
        <v>663</v>
      </c>
      <c r="I10" s="152"/>
      <c r="J10" s="143"/>
      <c r="K10" s="72">
        <v>670</v>
      </c>
      <c r="L10" s="152"/>
      <c r="M10" s="143"/>
      <c r="N10" s="72">
        <v>676</v>
      </c>
      <c r="O10" s="152"/>
      <c r="P10" s="321"/>
      <c r="Q10" s="143">
        <v>681</v>
      </c>
      <c r="R10" s="322"/>
      <c r="S10" s="143"/>
      <c r="T10" s="72">
        <v>683</v>
      </c>
      <c r="U10" s="323"/>
      <c r="V10" s="143"/>
      <c r="W10" s="72">
        <v>688</v>
      </c>
      <c r="X10" s="323"/>
      <c r="Y10" s="143"/>
      <c r="Z10" s="72">
        <v>692</v>
      </c>
    </row>
    <row r="11" spans="1:26" ht="12" customHeight="1" x14ac:dyDescent="0.2">
      <c r="A11" s="1567" t="s">
        <v>674</v>
      </c>
      <c r="B11" s="1567"/>
      <c r="D11" s="154"/>
      <c r="E11" s="877">
        <v>1683</v>
      </c>
      <c r="F11" s="322"/>
      <c r="G11" s="143"/>
      <c r="H11" s="72">
        <v>1679</v>
      </c>
      <c r="I11" s="152"/>
      <c r="J11" s="143"/>
      <c r="K11" s="72">
        <v>1668</v>
      </c>
      <c r="L11" s="152"/>
      <c r="M11" s="143"/>
      <c r="N11" s="72">
        <v>1655</v>
      </c>
      <c r="O11" s="152"/>
      <c r="P11" s="321"/>
      <c r="Q11" s="143">
        <v>1642</v>
      </c>
      <c r="R11" s="322"/>
      <c r="S11" s="143"/>
      <c r="T11" s="72">
        <v>1626</v>
      </c>
      <c r="U11" s="323"/>
      <c r="V11" s="143"/>
      <c r="W11" s="72">
        <v>1612</v>
      </c>
      <c r="X11" s="323"/>
      <c r="Y11" s="143"/>
      <c r="Z11" s="72">
        <v>1599</v>
      </c>
    </row>
    <row r="12" spans="1:26" ht="12" customHeight="1" x14ac:dyDescent="0.2">
      <c r="A12" s="1567" t="s">
        <v>144</v>
      </c>
      <c r="B12" s="1567"/>
      <c r="D12" s="154"/>
      <c r="E12" s="877">
        <v>676</v>
      </c>
      <c r="F12" s="322"/>
      <c r="G12" s="143"/>
      <c r="H12" s="72">
        <v>673</v>
      </c>
      <c r="I12" s="152"/>
      <c r="J12" s="143"/>
      <c r="K12" s="72">
        <v>670</v>
      </c>
      <c r="L12" s="152"/>
      <c r="M12" s="143"/>
      <c r="N12" s="72">
        <v>668</v>
      </c>
      <c r="O12" s="152"/>
      <c r="P12" s="321"/>
      <c r="Q12" s="143">
        <v>668</v>
      </c>
      <c r="R12" s="322"/>
      <c r="S12" s="143"/>
      <c r="T12" s="72">
        <v>665</v>
      </c>
      <c r="U12" s="323"/>
      <c r="V12" s="143"/>
      <c r="W12" s="72">
        <v>664</v>
      </c>
      <c r="X12" s="323"/>
      <c r="Y12" s="143"/>
      <c r="Z12" s="72">
        <v>663</v>
      </c>
    </row>
    <row r="13" spans="1:26" ht="12" customHeight="1" x14ac:dyDescent="0.2">
      <c r="A13" s="1567" t="s">
        <v>81</v>
      </c>
      <c r="B13" s="1567"/>
      <c r="D13" s="154"/>
      <c r="E13" s="878">
        <v>1327</v>
      </c>
      <c r="F13" s="322"/>
      <c r="G13" s="143"/>
      <c r="H13" s="70">
        <v>1326</v>
      </c>
      <c r="I13" s="152"/>
      <c r="J13" s="143"/>
      <c r="K13" s="70">
        <v>1319</v>
      </c>
      <c r="L13" s="152"/>
      <c r="M13" s="143"/>
      <c r="N13" s="70">
        <v>1307</v>
      </c>
      <c r="O13" s="152"/>
      <c r="P13" s="321"/>
      <c r="Q13" s="70">
        <v>1304</v>
      </c>
      <c r="R13" s="322"/>
      <c r="S13" s="143"/>
      <c r="T13" s="70">
        <v>1297</v>
      </c>
      <c r="U13" s="323"/>
      <c r="V13" s="143"/>
      <c r="W13" s="70">
        <v>1287</v>
      </c>
      <c r="X13" s="323"/>
      <c r="Y13" s="143"/>
      <c r="Z13" s="70">
        <v>1276</v>
      </c>
    </row>
    <row r="14" spans="1:26" ht="12" customHeight="1" x14ac:dyDescent="0.2">
      <c r="A14" s="1566" t="s">
        <v>145</v>
      </c>
      <c r="B14" s="1566"/>
      <c r="D14" s="154"/>
      <c r="E14" s="879">
        <v>4344</v>
      </c>
      <c r="F14" s="322"/>
      <c r="G14" s="143"/>
      <c r="H14" s="73">
        <v>4341</v>
      </c>
      <c r="I14" s="152"/>
      <c r="J14" s="143"/>
      <c r="K14" s="73">
        <v>4327</v>
      </c>
      <c r="L14" s="152"/>
      <c r="M14" s="143"/>
      <c r="N14" s="73">
        <v>4306</v>
      </c>
      <c r="O14" s="152"/>
      <c r="P14" s="321"/>
      <c r="Q14" s="73">
        <v>4295</v>
      </c>
      <c r="R14" s="322"/>
      <c r="S14" s="143"/>
      <c r="T14" s="73">
        <v>4271</v>
      </c>
      <c r="U14" s="323"/>
      <c r="V14" s="143"/>
      <c r="W14" s="73">
        <v>4251</v>
      </c>
      <c r="X14" s="323"/>
      <c r="Y14" s="143"/>
      <c r="Z14" s="73">
        <v>4230</v>
      </c>
    </row>
    <row r="15" spans="1:26" ht="12" customHeight="1" x14ac:dyDescent="0.2">
      <c r="A15" s="1566" t="s">
        <v>146</v>
      </c>
      <c r="B15" s="1566"/>
      <c r="D15" s="154"/>
      <c r="E15" s="878">
        <v>227</v>
      </c>
      <c r="F15" s="322"/>
      <c r="G15" s="143"/>
      <c r="H15" s="70">
        <v>228</v>
      </c>
      <c r="I15" s="152"/>
      <c r="J15" s="143"/>
      <c r="K15" s="70">
        <v>229</v>
      </c>
      <c r="L15" s="152"/>
      <c r="M15" s="143"/>
      <c r="N15" s="70">
        <v>230</v>
      </c>
      <c r="O15" s="152"/>
      <c r="P15" s="321"/>
      <c r="Q15" s="70">
        <v>231</v>
      </c>
      <c r="R15" s="322"/>
      <c r="S15" s="143"/>
      <c r="T15" s="70">
        <v>231</v>
      </c>
      <c r="U15" s="323"/>
      <c r="V15" s="143"/>
      <c r="W15" s="70">
        <v>234</v>
      </c>
      <c r="X15" s="323"/>
      <c r="Y15" s="143"/>
      <c r="Z15" s="70">
        <v>238</v>
      </c>
    </row>
    <row r="16" spans="1:26" ht="12" customHeight="1" x14ac:dyDescent="0.2">
      <c r="A16" s="1568" t="s">
        <v>147</v>
      </c>
      <c r="B16" s="1568"/>
      <c r="D16" s="154"/>
      <c r="E16" s="879">
        <v>31223</v>
      </c>
      <c r="F16" s="322"/>
      <c r="G16" s="143"/>
      <c r="H16" s="73">
        <v>31145</v>
      </c>
      <c r="I16" s="152"/>
      <c r="J16" s="143"/>
      <c r="K16" s="73">
        <v>31078</v>
      </c>
      <c r="L16" s="152"/>
      <c r="M16" s="143"/>
      <c r="N16" s="73">
        <v>30879</v>
      </c>
      <c r="O16" s="152"/>
      <c r="P16" s="321"/>
      <c r="Q16" s="73">
        <v>30816</v>
      </c>
      <c r="R16" s="322"/>
      <c r="S16" s="143"/>
      <c r="T16" s="73">
        <v>30559</v>
      </c>
      <c r="U16" s="323"/>
      <c r="V16" s="143"/>
      <c r="W16" s="73">
        <v>30416</v>
      </c>
      <c r="X16" s="323"/>
      <c r="Y16" s="143"/>
      <c r="Z16" s="73">
        <v>30178</v>
      </c>
    </row>
    <row r="17" spans="1:26" ht="12" customHeight="1" x14ac:dyDescent="0.2">
      <c r="A17" s="1529"/>
      <c r="B17" s="1529"/>
      <c r="D17" s="154"/>
      <c r="E17" s="72"/>
      <c r="F17" s="322"/>
      <c r="G17" s="143"/>
      <c r="H17" s="72"/>
      <c r="I17" s="152"/>
      <c r="J17" s="143"/>
      <c r="K17" s="72"/>
      <c r="L17" s="152"/>
      <c r="M17" s="143"/>
      <c r="N17" s="72"/>
      <c r="O17" s="152"/>
      <c r="P17" s="321"/>
      <c r="Q17" s="143"/>
      <c r="R17" s="322"/>
      <c r="S17" s="143"/>
      <c r="T17" s="72"/>
      <c r="U17" s="323"/>
      <c r="V17" s="143"/>
      <c r="W17" s="72"/>
      <c r="X17" s="323"/>
      <c r="Y17" s="143"/>
      <c r="Z17" s="72"/>
    </row>
    <row r="18" spans="1:26" ht="12" customHeight="1" x14ac:dyDescent="0.2">
      <c r="A18" s="1565" t="s">
        <v>148</v>
      </c>
      <c r="B18" s="1565"/>
      <c r="D18" s="154"/>
      <c r="E18" s="72"/>
      <c r="F18" s="322"/>
      <c r="G18" s="143"/>
      <c r="H18" s="72"/>
      <c r="I18" s="152"/>
      <c r="J18" s="143"/>
      <c r="K18" s="72"/>
      <c r="L18" s="152"/>
      <c r="M18" s="143"/>
      <c r="N18" s="72"/>
      <c r="O18" s="152"/>
      <c r="P18" s="321"/>
      <c r="Q18" s="143"/>
      <c r="R18" s="322"/>
      <c r="S18" s="143"/>
      <c r="T18" s="72"/>
      <c r="U18" s="323"/>
      <c r="V18" s="143"/>
      <c r="W18" s="72"/>
      <c r="X18" s="323"/>
      <c r="Y18" s="143"/>
      <c r="Z18" s="72"/>
    </row>
    <row r="19" spans="1:26" ht="12" customHeight="1" x14ac:dyDescent="0.2">
      <c r="A19" s="1566" t="s">
        <v>141</v>
      </c>
      <c r="B19" s="1566"/>
      <c r="D19" s="154"/>
      <c r="E19" s="877">
        <v>1515</v>
      </c>
      <c r="F19" s="322"/>
      <c r="G19" s="143"/>
      <c r="H19" s="72">
        <v>1543</v>
      </c>
      <c r="I19" s="152"/>
      <c r="J19" s="143"/>
      <c r="K19" s="72">
        <v>1548</v>
      </c>
      <c r="L19" s="152"/>
      <c r="M19" s="143"/>
      <c r="N19" s="72">
        <v>1548</v>
      </c>
      <c r="O19" s="152"/>
      <c r="P19" s="321"/>
      <c r="Q19" s="143">
        <v>1488</v>
      </c>
      <c r="R19" s="322"/>
      <c r="S19" s="143"/>
      <c r="T19" s="72">
        <v>1463</v>
      </c>
      <c r="U19" s="323"/>
      <c r="V19" s="143"/>
      <c r="W19" s="72">
        <v>1432</v>
      </c>
      <c r="X19" s="323"/>
      <c r="Y19" s="143"/>
      <c r="Z19" s="72">
        <v>1399</v>
      </c>
    </row>
    <row r="20" spans="1:26" ht="12" customHeight="1" x14ac:dyDescent="0.2">
      <c r="A20" s="1566" t="s">
        <v>142</v>
      </c>
      <c r="B20" s="1566"/>
      <c r="D20" s="154"/>
      <c r="E20" s="877">
        <v>105</v>
      </c>
      <c r="F20" s="322"/>
      <c r="G20" s="143"/>
      <c r="H20" s="72">
        <v>104</v>
      </c>
      <c r="I20" s="152"/>
      <c r="J20" s="143"/>
      <c r="K20" s="72">
        <v>101</v>
      </c>
      <c r="L20" s="152"/>
      <c r="M20" s="143"/>
      <c r="N20" s="72">
        <v>98</v>
      </c>
      <c r="O20" s="152"/>
      <c r="P20" s="321"/>
      <c r="Q20" s="143">
        <v>95</v>
      </c>
      <c r="R20" s="322"/>
      <c r="S20" s="143"/>
      <c r="T20" s="72">
        <v>92</v>
      </c>
      <c r="U20" s="323"/>
      <c r="V20" s="143"/>
      <c r="W20" s="72">
        <v>88</v>
      </c>
      <c r="X20" s="323"/>
      <c r="Y20" s="143"/>
      <c r="Z20" s="72">
        <v>84</v>
      </c>
    </row>
    <row r="21" spans="1:26" ht="12" customHeight="1" x14ac:dyDescent="0.2">
      <c r="A21" s="1566" t="s">
        <v>149</v>
      </c>
      <c r="B21" s="1566"/>
      <c r="D21" s="154"/>
      <c r="E21" s="878">
        <v>46</v>
      </c>
      <c r="F21" s="322"/>
      <c r="G21" s="143"/>
      <c r="H21" s="70">
        <v>48</v>
      </c>
      <c r="I21" s="152"/>
      <c r="J21" s="143"/>
      <c r="K21" s="70">
        <v>48</v>
      </c>
      <c r="L21" s="152"/>
      <c r="M21" s="143"/>
      <c r="N21" s="70">
        <v>48</v>
      </c>
      <c r="O21" s="152"/>
      <c r="P21" s="321"/>
      <c r="Q21" s="70">
        <v>46</v>
      </c>
      <c r="R21" s="322"/>
      <c r="S21" s="143"/>
      <c r="T21" s="70">
        <v>46</v>
      </c>
      <c r="U21" s="323"/>
      <c r="V21" s="143"/>
      <c r="W21" s="70">
        <v>46</v>
      </c>
      <c r="X21" s="323"/>
      <c r="Y21" s="143"/>
      <c r="Z21" s="70">
        <v>45</v>
      </c>
    </row>
    <row r="22" spans="1:26" ht="12" customHeight="1" x14ac:dyDescent="0.2">
      <c r="A22" s="1568" t="s">
        <v>147</v>
      </c>
      <c r="B22" s="1568"/>
      <c r="D22" s="154"/>
      <c r="E22" s="879">
        <v>1666</v>
      </c>
      <c r="F22" s="322"/>
      <c r="G22" s="143"/>
      <c r="H22" s="73">
        <v>1695</v>
      </c>
      <c r="I22" s="152"/>
      <c r="J22" s="143"/>
      <c r="K22" s="73">
        <v>1697</v>
      </c>
      <c r="L22" s="152"/>
      <c r="M22" s="143"/>
      <c r="N22" s="73">
        <v>1694</v>
      </c>
      <c r="O22" s="152"/>
      <c r="P22" s="321"/>
      <c r="Q22" s="73">
        <v>1629</v>
      </c>
      <c r="R22" s="322"/>
      <c r="S22" s="143"/>
      <c r="T22" s="73">
        <v>1601</v>
      </c>
      <c r="U22" s="323"/>
      <c r="V22" s="143"/>
      <c r="W22" s="73">
        <v>1566</v>
      </c>
      <c r="X22" s="323"/>
      <c r="Y22" s="143"/>
      <c r="Z22" s="73">
        <v>1528</v>
      </c>
    </row>
    <row r="23" spans="1:26" ht="12" customHeight="1" x14ac:dyDescent="0.2">
      <c r="A23" s="1529"/>
      <c r="B23" s="1529"/>
      <c r="D23" s="154"/>
      <c r="E23" s="72"/>
      <c r="F23" s="322"/>
      <c r="G23" s="143"/>
      <c r="H23" s="72"/>
      <c r="I23" s="152"/>
      <c r="J23" s="143"/>
      <c r="K23" s="72"/>
      <c r="L23" s="152"/>
      <c r="M23" s="143"/>
      <c r="N23" s="72"/>
      <c r="O23" s="152"/>
      <c r="P23" s="321"/>
      <c r="Q23" s="143"/>
      <c r="R23" s="322"/>
      <c r="S23" s="143"/>
      <c r="T23" s="72"/>
      <c r="U23" s="323"/>
      <c r="V23" s="143"/>
      <c r="W23" s="72"/>
      <c r="X23" s="323"/>
      <c r="Y23" s="143"/>
      <c r="Z23" s="72"/>
    </row>
    <row r="24" spans="1:26" ht="12" customHeight="1" x14ac:dyDescent="0.2">
      <c r="A24" s="1565" t="s">
        <v>150</v>
      </c>
      <c r="B24" s="1565"/>
      <c r="D24" s="154"/>
      <c r="E24" s="72"/>
      <c r="F24" s="322"/>
      <c r="G24" s="143"/>
      <c r="H24" s="72"/>
      <c r="I24" s="152"/>
      <c r="J24" s="143"/>
      <c r="K24" s="72"/>
      <c r="L24" s="152"/>
      <c r="M24" s="143"/>
      <c r="N24" s="72"/>
      <c r="O24" s="152"/>
      <c r="P24" s="321"/>
      <c r="Q24" s="143"/>
      <c r="R24" s="322"/>
      <c r="S24" s="143"/>
      <c r="T24" s="72"/>
      <c r="U24" s="323"/>
      <c r="V24" s="143"/>
      <c r="W24" s="72"/>
      <c r="X24" s="323"/>
      <c r="Y24" s="143"/>
      <c r="Z24" s="72"/>
    </row>
    <row r="25" spans="1:26" ht="12" customHeight="1" x14ac:dyDescent="0.2">
      <c r="A25" s="1566" t="s">
        <v>141</v>
      </c>
      <c r="B25" s="1566"/>
      <c r="D25" s="154"/>
      <c r="E25" s="877">
        <v>493</v>
      </c>
      <c r="F25" s="322"/>
      <c r="G25" s="143"/>
      <c r="H25" s="72">
        <v>496</v>
      </c>
      <c r="I25" s="152"/>
      <c r="J25" s="143"/>
      <c r="K25" s="72">
        <v>497</v>
      </c>
      <c r="L25" s="152"/>
      <c r="M25" s="143"/>
      <c r="N25" s="72">
        <v>499</v>
      </c>
      <c r="O25" s="152"/>
      <c r="P25" s="321"/>
      <c r="Q25" s="143">
        <v>502</v>
      </c>
      <c r="R25" s="322"/>
      <c r="S25" s="143"/>
      <c r="T25" s="72">
        <v>504</v>
      </c>
      <c r="U25" s="323"/>
      <c r="V25" s="143"/>
      <c r="W25" s="72">
        <v>507</v>
      </c>
      <c r="X25" s="323"/>
      <c r="Y25" s="143"/>
      <c r="Z25" s="72">
        <v>517</v>
      </c>
    </row>
    <row r="26" spans="1:26" ht="12" customHeight="1" x14ac:dyDescent="0.2">
      <c r="A26" s="1566" t="s">
        <v>142</v>
      </c>
      <c r="B26" s="1566"/>
      <c r="D26" s="154"/>
      <c r="E26" s="877">
        <v>234</v>
      </c>
      <c r="F26" s="322"/>
      <c r="G26" s="143"/>
      <c r="H26" s="72">
        <v>235</v>
      </c>
      <c r="I26" s="152"/>
      <c r="J26" s="143"/>
      <c r="K26" s="72">
        <v>236</v>
      </c>
      <c r="L26" s="152"/>
      <c r="M26" s="143"/>
      <c r="N26" s="72">
        <v>237</v>
      </c>
      <c r="O26" s="152"/>
      <c r="P26" s="321"/>
      <c r="Q26" s="143">
        <v>239</v>
      </c>
      <c r="R26" s="322"/>
      <c r="S26" s="143"/>
      <c r="T26" s="72">
        <v>240</v>
      </c>
      <c r="U26" s="323"/>
      <c r="V26" s="143"/>
      <c r="W26" s="72">
        <v>243</v>
      </c>
      <c r="X26" s="323"/>
      <c r="Y26" s="143"/>
      <c r="Z26" s="72">
        <v>248</v>
      </c>
    </row>
    <row r="27" spans="1:26" ht="12" customHeight="1" x14ac:dyDescent="0.2">
      <c r="A27" s="1566" t="s">
        <v>145</v>
      </c>
      <c r="B27" s="1566"/>
      <c r="D27" s="154"/>
      <c r="E27" s="877">
        <v>76</v>
      </c>
      <c r="F27" s="322"/>
      <c r="G27" s="143"/>
      <c r="H27" s="143">
        <v>77</v>
      </c>
      <c r="I27" s="152"/>
      <c r="J27" s="143"/>
      <c r="K27" s="143">
        <v>77</v>
      </c>
      <c r="L27" s="152"/>
      <c r="M27" s="143"/>
      <c r="N27" s="143">
        <v>78</v>
      </c>
      <c r="O27" s="152"/>
      <c r="P27" s="321"/>
      <c r="Q27" s="143">
        <v>78</v>
      </c>
      <c r="R27" s="322"/>
      <c r="S27" s="143"/>
      <c r="T27" s="143">
        <v>80</v>
      </c>
      <c r="U27" s="323"/>
      <c r="V27" s="143"/>
      <c r="W27" s="143">
        <v>81</v>
      </c>
      <c r="X27" s="323"/>
      <c r="Y27" s="143"/>
      <c r="Z27" s="143">
        <v>83</v>
      </c>
    </row>
    <row r="28" spans="1:26" ht="12" customHeight="1" x14ac:dyDescent="0.2">
      <c r="A28" s="1568" t="s">
        <v>147</v>
      </c>
      <c r="B28" s="1568"/>
      <c r="D28" s="154"/>
      <c r="E28" s="880">
        <v>803</v>
      </c>
      <c r="F28" s="502"/>
      <c r="G28" s="143"/>
      <c r="H28" s="516">
        <v>808</v>
      </c>
      <c r="I28" s="143"/>
      <c r="J28" s="143"/>
      <c r="K28" s="516">
        <v>810</v>
      </c>
      <c r="L28" s="143"/>
      <c r="M28" s="143"/>
      <c r="N28" s="516">
        <v>814</v>
      </c>
      <c r="O28" s="143"/>
      <c r="P28" s="503"/>
      <c r="Q28" s="516">
        <v>819</v>
      </c>
      <c r="R28" s="502"/>
      <c r="S28" s="143"/>
      <c r="T28" s="516">
        <v>824</v>
      </c>
      <c r="U28" s="124"/>
      <c r="V28" s="143"/>
      <c r="W28" s="516">
        <v>831</v>
      </c>
      <c r="X28" s="124"/>
      <c r="Y28" s="143"/>
      <c r="Z28" s="516">
        <v>848</v>
      </c>
    </row>
    <row r="29" spans="1:26" x14ac:dyDescent="0.2">
      <c r="A29" s="1529"/>
      <c r="B29" s="1529"/>
      <c r="D29" s="154"/>
      <c r="E29" s="877"/>
      <c r="F29" s="322"/>
      <c r="G29" s="143"/>
      <c r="H29" s="72"/>
      <c r="I29" s="152"/>
      <c r="J29" s="143"/>
      <c r="K29" s="72"/>
      <c r="L29" s="152"/>
      <c r="M29" s="143"/>
      <c r="N29" s="72"/>
      <c r="O29" s="152"/>
      <c r="P29" s="321"/>
      <c r="Q29" s="143"/>
      <c r="R29" s="322"/>
      <c r="S29" s="143"/>
      <c r="T29" s="72"/>
      <c r="U29" s="323"/>
      <c r="V29" s="143"/>
      <c r="W29" s="72"/>
      <c r="X29" s="323"/>
      <c r="Y29" s="143"/>
      <c r="Z29" s="72"/>
    </row>
    <row r="30" spans="1:26" ht="12" customHeight="1" x14ac:dyDescent="0.2">
      <c r="A30" s="1569" t="s">
        <v>151</v>
      </c>
      <c r="B30" s="1569"/>
      <c r="D30" s="154"/>
      <c r="E30" s="877">
        <v>33692</v>
      </c>
      <c r="F30" s="322"/>
      <c r="G30" s="143"/>
      <c r="H30" s="72">
        <v>33648</v>
      </c>
      <c r="I30" s="152"/>
      <c r="J30" s="143"/>
      <c r="K30" s="72">
        <v>33585</v>
      </c>
      <c r="L30" s="152"/>
      <c r="M30" s="143"/>
      <c r="N30" s="72">
        <v>33387</v>
      </c>
      <c r="O30" s="152"/>
      <c r="P30" s="321"/>
      <c r="Q30" s="143">
        <v>33264</v>
      </c>
      <c r="R30" s="322"/>
      <c r="S30" s="143"/>
      <c r="T30" s="72">
        <v>32984</v>
      </c>
      <c r="U30" s="323"/>
      <c r="V30" s="143"/>
      <c r="W30" s="72">
        <v>32813</v>
      </c>
      <c r="X30" s="323"/>
      <c r="Y30" s="143"/>
      <c r="Z30" s="72">
        <v>32554</v>
      </c>
    </row>
    <row r="31" spans="1:26" ht="12" customHeight="1" x14ac:dyDescent="0.2">
      <c r="A31" s="1529"/>
      <c r="B31" s="1529"/>
      <c r="D31" s="154"/>
      <c r="E31" s="877"/>
      <c r="F31" s="322"/>
      <c r="G31" s="143"/>
      <c r="H31" s="72"/>
      <c r="I31" s="152"/>
      <c r="J31" s="143"/>
      <c r="K31" s="72"/>
      <c r="L31" s="152"/>
      <c r="M31" s="143"/>
      <c r="N31" s="72"/>
      <c r="O31" s="152"/>
      <c r="P31" s="321"/>
      <c r="Q31" s="143"/>
      <c r="R31" s="322"/>
      <c r="S31" s="143"/>
      <c r="T31" s="72"/>
      <c r="U31" s="323"/>
      <c r="V31" s="143"/>
      <c r="W31" s="72"/>
      <c r="X31" s="323"/>
      <c r="Y31" s="143"/>
      <c r="Z31" s="72"/>
    </row>
    <row r="32" spans="1:26" ht="12" customHeight="1" x14ac:dyDescent="0.2">
      <c r="A32" s="1565" t="s">
        <v>54</v>
      </c>
      <c r="B32" s="1565"/>
      <c r="D32" s="154"/>
      <c r="E32" s="877"/>
      <c r="F32" s="322"/>
      <c r="G32" s="143"/>
      <c r="H32" s="72"/>
      <c r="I32" s="152"/>
      <c r="J32" s="143"/>
      <c r="K32" s="72"/>
      <c r="L32" s="152"/>
      <c r="M32" s="143"/>
      <c r="N32" s="72"/>
      <c r="O32" s="152"/>
      <c r="P32" s="321"/>
      <c r="Q32" s="143"/>
      <c r="R32" s="322"/>
      <c r="S32" s="143"/>
      <c r="T32" s="143"/>
      <c r="U32" s="323"/>
      <c r="V32" s="143"/>
      <c r="W32" s="143"/>
      <c r="X32" s="323"/>
      <c r="Y32" s="143"/>
      <c r="Z32" s="143"/>
    </row>
    <row r="33" spans="1:26" ht="12" customHeight="1" x14ac:dyDescent="0.2">
      <c r="A33" s="1566" t="s">
        <v>550</v>
      </c>
      <c r="B33" s="1566"/>
      <c r="D33" s="154"/>
      <c r="E33" s="877">
        <v>99632</v>
      </c>
      <c r="F33" s="322"/>
      <c r="G33" s="143"/>
      <c r="H33" s="72">
        <v>89783</v>
      </c>
      <c r="I33" s="152"/>
      <c r="J33" s="143"/>
      <c r="K33" s="72">
        <v>83968</v>
      </c>
      <c r="L33" s="152"/>
      <c r="M33" s="143"/>
      <c r="N33" s="72">
        <v>77866</v>
      </c>
      <c r="O33" s="152"/>
      <c r="P33" s="321"/>
      <c r="Q33" s="143">
        <v>68588</v>
      </c>
      <c r="R33" s="322"/>
      <c r="S33" s="143"/>
      <c r="T33" s="143">
        <v>52151</v>
      </c>
      <c r="U33" s="323"/>
      <c r="V33" s="143"/>
      <c r="W33" s="143">
        <v>44459</v>
      </c>
      <c r="X33" s="323"/>
      <c r="Y33" s="143"/>
      <c r="Z33" s="143">
        <v>41806</v>
      </c>
    </row>
    <row r="34" spans="1:26" ht="12" customHeight="1" x14ac:dyDescent="0.2">
      <c r="A34" s="1566" t="s">
        <v>153</v>
      </c>
      <c r="B34" s="1566"/>
      <c r="D34" s="154"/>
      <c r="E34" s="877">
        <v>4205</v>
      </c>
      <c r="F34" s="322"/>
      <c r="G34" s="143"/>
      <c r="H34" s="143">
        <v>4224</v>
      </c>
      <c r="I34" s="152"/>
      <c r="J34" s="143"/>
      <c r="K34" s="143">
        <v>4253</v>
      </c>
      <c r="L34" s="152"/>
      <c r="M34" s="143"/>
      <c r="N34" s="143">
        <v>4294</v>
      </c>
      <c r="O34" s="152"/>
      <c r="P34" s="321"/>
      <c r="Q34" s="143">
        <v>4338</v>
      </c>
      <c r="R34" s="322"/>
      <c r="S34" s="143"/>
      <c r="T34" s="143">
        <v>4402</v>
      </c>
      <c r="U34" s="323"/>
      <c r="V34" s="143"/>
      <c r="W34" s="143">
        <v>3959</v>
      </c>
      <c r="X34" s="323"/>
      <c r="Y34" s="143"/>
      <c r="Z34" s="143">
        <v>4026</v>
      </c>
    </row>
    <row r="35" spans="1:26" ht="12" customHeight="1" x14ac:dyDescent="0.2">
      <c r="A35" s="1566" t="s">
        <v>152</v>
      </c>
      <c r="B35" s="1566"/>
      <c r="D35" s="154"/>
      <c r="E35" s="877">
        <v>599</v>
      </c>
      <c r="F35" s="322"/>
      <c r="G35" s="143"/>
      <c r="H35" s="72">
        <v>617</v>
      </c>
      <c r="I35" s="152"/>
      <c r="J35" s="143"/>
      <c r="K35" s="72">
        <v>635</v>
      </c>
      <c r="L35" s="152"/>
      <c r="M35" s="143"/>
      <c r="N35" s="72">
        <v>649</v>
      </c>
      <c r="O35" s="152"/>
      <c r="P35" s="321"/>
      <c r="Q35" s="143">
        <v>663</v>
      </c>
      <c r="R35" s="322"/>
      <c r="S35" s="143"/>
      <c r="T35" s="143">
        <v>671</v>
      </c>
      <c r="U35" s="323"/>
      <c r="V35" s="143"/>
      <c r="W35" s="143">
        <v>681</v>
      </c>
      <c r="X35" s="323"/>
      <c r="Y35" s="143"/>
      <c r="Z35" s="143">
        <v>692</v>
      </c>
    </row>
    <row r="36" spans="1:26" ht="12" customHeight="1" x14ac:dyDescent="0.2">
      <c r="A36" s="1566" t="s">
        <v>551</v>
      </c>
      <c r="B36" s="1566"/>
      <c r="D36" s="154"/>
      <c r="E36" s="877">
        <v>1511</v>
      </c>
      <c r="F36" s="322"/>
      <c r="G36" s="143"/>
      <c r="H36" s="72">
        <v>1318</v>
      </c>
      <c r="I36" s="152"/>
      <c r="J36" s="143"/>
      <c r="K36" s="72">
        <v>1260</v>
      </c>
      <c r="L36" s="152"/>
      <c r="M36" s="143"/>
      <c r="N36" s="72">
        <v>1211</v>
      </c>
      <c r="O36" s="152"/>
      <c r="P36" s="321"/>
      <c r="Q36" s="143">
        <v>1040</v>
      </c>
      <c r="R36" s="322"/>
      <c r="S36" s="143"/>
      <c r="T36" s="143">
        <v>0</v>
      </c>
      <c r="U36" s="323"/>
      <c r="V36" s="143"/>
      <c r="W36" s="143">
        <v>0</v>
      </c>
      <c r="X36" s="323"/>
      <c r="Y36" s="143"/>
      <c r="Z36" s="143">
        <v>0</v>
      </c>
    </row>
    <row r="37" spans="1:26" ht="12" customHeight="1" x14ac:dyDescent="0.2">
      <c r="A37" s="1568" t="s">
        <v>147</v>
      </c>
      <c r="B37" s="1568"/>
      <c r="D37" s="154"/>
      <c r="E37" s="879">
        <v>105947</v>
      </c>
      <c r="F37" s="322"/>
      <c r="G37" s="143"/>
      <c r="H37" s="73">
        <v>95942</v>
      </c>
      <c r="I37" s="152"/>
      <c r="J37" s="143"/>
      <c r="K37" s="73">
        <v>90116</v>
      </c>
      <c r="L37" s="152"/>
      <c r="M37" s="143"/>
      <c r="N37" s="73">
        <v>84020</v>
      </c>
      <c r="O37" s="152"/>
      <c r="P37" s="321"/>
      <c r="Q37" s="73">
        <v>74629</v>
      </c>
      <c r="R37" s="322"/>
      <c r="S37" s="143"/>
      <c r="T37" s="73">
        <v>57224</v>
      </c>
      <c r="U37" s="323"/>
      <c r="V37" s="143"/>
      <c r="W37" s="73">
        <v>49099</v>
      </c>
      <c r="X37" s="323"/>
      <c r="Y37" s="143"/>
      <c r="Z37" s="73">
        <v>46524</v>
      </c>
    </row>
    <row r="38" spans="1:26" ht="12" customHeight="1" x14ac:dyDescent="0.2">
      <c r="A38" s="1529"/>
      <c r="B38" s="1529"/>
      <c r="D38" s="154"/>
      <c r="E38" s="877"/>
      <c r="F38" s="322"/>
      <c r="G38" s="143"/>
      <c r="H38" s="72"/>
      <c r="I38" s="152"/>
      <c r="J38" s="143"/>
      <c r="K38" s="72"/>
      <c r="L38" s="152"/>
      <c r="M38" s="143"/>
      <c r="N38" s="72"/>
      <c r="O38" s="152"/>
      <c r="P38" s="321"/>
      <c r="Q38" s="143"/>
      <c r="R38" s="322"/>
      <c r="S38" s="143"/>
      <c r="T38" s="143"/>
      <c r="U38" s="323"/>
      <c r="V38" s="143"/>
      <c r="W38" s="143"/>
      <c r="X38" s="323"/>
      <c r="Y38" s="143"/>
      <c r="Z38" s="143"/>
    </row>
    <row r="39" spans="1:26" ht="12" customHeight="1" x14ac:dyDescent="0.2">
      <c r="A39" s="1565" t="s">
        <v>47</v>
      </c>
      <c r="B39" s="1565"/>
      <c r="D39" s="154"/>
      <c r="E39" s="877">
        <v>1923</v>
      </c>
      <c r="F39" s="322"/>
      <c r="G39" s="143"/>
      <c r="H39" s="72">
        <v>1926</v>
      </c>
      <c r="I39" s="152"/>
      <c r="J39" s="143"/>
      <c r="K39" s="72">
        <v>1933</v>
      </c>
      <c r="L39" s="152"/>
      <c r="M39" s="143"/>
      <c r="N39" s="72">
        <v>1936</v>
      </c>
      <c r="O39" s="152"/>
      <c r="P39" s="321"/>
      <c r="Q39" s="143">
        <v>1945</v>
      </c>
      <c r="R39" s="322"/>
      <c r="S39" s="143"/>
      <c r="T39" s="143">
        <v>1937</v>
      </c>
      <c r="U39" s="323"/>
      <c r="V39" s="143"/>
      <c r="W39" s="143">
        <v>1938</v>
      </c>
      <c r="X39" s="323"/>
      <c r="Y39" s="143"/>
      <c r="Z39" s="143">
        <v>1937</v>
      </c>
    </row>
    <row r="40" spans="1:26" ht="12" customHeight="1" x14ac:dyDescent="0.2">
      <c r="A40" s="1565"/>
      <c r="B40" s="1565"/>
      <c r="D40" s="154"/>
      <c r="E40" s="877"/>
      <c r="F40" s="322"/>
      <c r="G40" s="143"/>
      <c r="H40" s="72"/>
      <c r="I40" s="152"/>
      <c r="J40" s="143"/>
      <c r="K40" s="72"/>
      <c r="L40" s="152"/>
      <c r="M40" s="143"/>
      <c r="N40" s="72"/>
      <c r="O40" s="152"/>
      <c r="P40" s="321"/>
      <c r="Q40" s="143"/>
      <c r="R40" s="322"/>
      <c r="S40" s="143"/>
      <c r="T40" s="143"/>
      <c r="U40" s="323"/>
      <c r="V40" s="143"/>
      <c r="W40" s="143"/>
      <c r="X40" s="323"/>
      <c r="Y40" s="143"/>
      <c r="Z40" s="143"/>
    </row>
    <row r="41" spans="1:26" ht="12" customHeight="1" x14ac:dyDescent="0.2">
      <c r="A41" s="1565" t="s">
        <v>49</v>
      </c>
      <c r="B41" s="1565"/>
      <c r="D41" s="154"/>
      <c r="E41" s="1325">
        <v>4183</v>
      </c>
      <c r="F41" s="322"/>
      <c r="G41" s="143"/>
      <c r="H41" s="72">
        <v>4287</v>
      </c>
      <c r="I41" s="152"/>
      <c r="J41" s="143"/>
      <c r="K41" s="72">
        <v>4296</v>
      </c>
      <c r="L41" s="152"/>
      <c r="M41" s="143"/>
      <c r="N41" s="72">
        <v>4322</v>
      </c>
      <c r="O41" s="152"/>
      <c r="P41" s="321"/>
      <c r="Q41" s="143">
        <v>4208</v>
      </c>
      <c r="R41" s="322"/>
      <c r="S41" s="143"/>
      <c r="T41" s="143">
        <v>4241</v>
      </c>
      <c r="U41" s="323"/>
      <c r="V41" s="143"/>
      <c r="W41" s="143">
        <v>4283</v>
      </c>
      <c r="X41" s="323"/>
      <c r="Y41" s="143"/>
      <c r="Z41" s="143">
        <v>4260</v>
      </c>
    </row>
    <row r="42" spans="1:26" ht="12" customHeight="1" x14ac:dyDescent="0.2">
      <c r="A42" s="1565"/>
      <c r="B42" s="1565"/>
      <c r="D42" s="154"/>
      <c r="E42" s="877"/>
      <c r="F42" s="322"/>
      <c r="G42" s="143"/>
      <c r="H42" s="72"/>
      <c r="I42" s="152"/>
      <c r="J42" s="143"/>
      <c r="K42" s="72"/>
      <c r="L42" s="152"/>
      <c r="M42" s="143"/>
      <c r="N42" s="72"/>
      <c r="O42" s="152"/>
      <c r="P42" s="321"/>
      <c r="Q42" s="143"/>
      <c r="R42" s="322"/>
      <c r="S42" s="143"/>
      <c r="T42" s="143"/>
      <c r="U42" s="323"/>
      <c r="V42" s="143"/>
      <c r="W42" s="143"/>
      <c r="X42" s="323"/>
      <c r="Y42" s="143"/>
      <c r="Z42" s="143"/>
    </row>
    <row r="43" spans="1:26" ht="12" customHeight="1" x14ac:dyDescent="0.2">
      <c r="A43" s="1565" t="s">
        <v>50</v>
      </c>
      <c r="B43" s="1565"/>
      <c r="D43" s="154"/>
      <c r="E43" s="878">
        <v>192</v>
      </c>
      <c r="F43" s="322"/>
      <c r="G43" s="143"/>
      <c r="H43" s="70">
        <v>197</v>
      </c>
      <c r="I43" s="152"/>
      <c r="J43" s="143"/>
      <c r="K43" s="70">
        <v>201</v>
      </c>
      <c r="L43" s="152"/>
      <c r="M43" s="143"/>
      <c r="N43" s="70">
        <v>206</v>
      </c>
      <c r="O43" s="152"/>
      <c r="P43" s="321"/>
      <c r="Q43" s="70">
        <v>211</v>
      </c>
      <c r="R43" s="322"/>
      <c r="S43" s="143"/>
      <c r="T43" s="70">
        <v>215</v>
      </c>
      <c r="U43" s="323"/>
      <c r="V43" s="143"/>
      <c r="W43" s="70">
        <v>220</v>
      </c>
      <c r="X43" s="323"/>
      <c r="Y43" s="143"/>
      <c r="Z43" s="70">
        <v>225</v>
      </c>
    </row>
    <row r="44" spans="1:26" ht="12" customHeight="1" x14ac:dyDescent="0.2">
      <c r="A44" s="1529"/>
      <c r="B44" s="1529"/>
      <c r="D44" s="154"/>
      <c r="E44" s="879"/>
      <c r="F44" s="322"/>
      <c r="G44" s="143"/>
      <c r="H44" s="73"/>
      <c r="I44" s="152"/>
      <c r="J44" s="143"/>
      <c r="K44" s="73"/>
      <c r="L44" s="152"/>
      <c r="M44" s="143"/>
      <c r="N44" s="73"/>
      <c r="O44" s="152"/>
      <c r="P44" s="321"/>
      <c r="Q44" s="73"/>
      <c r="R44" s="322"/>
      <c r="S44" s="143"/>
      <c r="T44" s="73"/>
      <c r="U44" s="323"/>
      <c r="V44" s="143"/>
      <c r="W44" s="73"/>
      <c r="X44" s="323"/>
      <c r="Y44" s="143"/>
      <c r="Z44" s="73"/>
    </row>
    <row r="45" spans="1:26" ht="12" customHeight="1" thickBot="1" x14ac:dyDescent="0.25">
      <c r="A45" s="1569" t="s">
        <v>154</v>
      </c>
      <c r="B45" s="1569"/>
      <c r="D45" s="154"/>
      <c r="E45" s="504">
        <f>E30+E37+E39+E41+E43</f>
        <v>145937</v>
      </c>
      <c r="F45" s="322"/>
      <c r="G45" s="143"/>
      <c r="H45" s="504">
        <f>H30+H37+H39+H41+H43</f>
        <v>136000</v>
      </c>
      <c r="I45" s="152"/>
      <c r="J45" s="143"/>
      <c r="K45" s="504">
        <f>K30+K37+K39+K41+K43</f>
        <v>130131</v>
      </c>
      <c r="L45" s="152"/>
      <c r="M45" s="143"/>
      <c r="N45" s="504">
        <f>N30+N37+N39+N41+N43</f>
        <v>123871</v>
      </c>
      <c r="O45" s="152"/>
      <c r="P45" s="321"/>
      <c r="Q45" s="504">
        <f>Q30+Q37+Q39+Q41+Q43</f>
        <v>114257</v>
      </c>
      <c r="R45" s="322"/>
      <c r="S45" s="143"/>
      <c r="T45" s="504">
        <f>T30+T37+T39+T41+T43</f>
        <v>96601</v>
      </c>
      <c r="U45" s="323"/>
      <c r="V45" s="143"/>
      <c r="W45" s="504">
        <f>W30+W37+W39+W41+W43</f>
        <v>88353</v>
      </c>
      <c r="X45" s="323"/>
      <c r="Y45" s="143"/>
      <c r="Z45" s="504">
        <f>Z30+Z37+Z39+Z41+Z43</f>
        <v>85500</v>
      </c>
    </row>
    <row r="46" spans="1:26" ht="12" customHeight="1" thickTop="1" x14ac:dyDescent="0.2">
      <c r="A46" s="1529"/>
      <c r="B46" s="1529"/>
      <c r="D46" s="154"/>
      <c r="E46" s="505"/>
      <c r="F46" s="322"/>
      <c r="G46" s="143"/>
      <c r="H46" s="505"/>
      <c r="I46" s="152"/>
      <c r="J46" s="143"/>
      <c r="K46" s="505"/>
      <c r="L46" s="152"/>
      <c r="M46" s="143"/>
      <c r="N46" s="505"/>
      <c r="O46" s="152"/>
      <c r="P46" s="321"/>
      <c r="Q46" s="505"/>
      <c r="R46" s="322"/>
      <c r="S46" s="143"/>
      <c r="T46" s="505"/>
      <c r="U46" s="323"/>
      <c r="V46" s="143"/>
      <c r="W46" s="505"/>
      <c r="X46" s="323"/>
      <c r="Y46" s="143"/>
      <c r="Z46" s="505"/>
    </row>
    <row r="47" spans="1:26" ht="14.1" customHeight="1" x14ac:dyDescent="0.2">
      <c r="A47" s="1563" t="s">
        <v>352</v>
      </c>
      <c r="B47" s="1526"/>
      <c r="D47" s="154"/>
      <c r="E47" s="72"/>
      <c r="F47" s="322"/>
      <c r="G47" s="143"/>
      <c r="H47" s="72"/>
      <c r="I47" s="152"/>
      <c r="J47" s="143"/>
      <c r="K47" s="72"/>
      <c r="L47" s="152"/>
      <c r="M47" s="143"/>
      <c r="N47" s="72"/>
      <c r="O47" s="152"/>
      <c r="P47" s="321"/>
      <c r="Q47" s="143"/>
      <c r="R47" s="322"/>
      <c r="S47" s="143"/>
      <c r="T47" s="143"/>
      <c r="U47" s="323"/>
      <c r="V47" s="143"/>
      <c r="W47" s="143"/>
      <c r="X47" s="323"/>
      <c r="Y47" s="143"/>
      <c r="Z47" s="143"/>
    </row>
    <row r="48" spans="1:26" ht="14.1" customHeight="1" x14ac:dyDescent="0.2">
      <c r="A48" s="1570" t="s">
        <v>487</v>
      </c>
      <c r="B48" s="1570"/>
      <c r="D48" s="154"/>
      <c r="E48" s="877">
        <v>12900</v>
      </c>
      <c r="F48" s="322"/>
      <c r="G48" s="143"/>
      <c r="H48" s="72">
        <v>12800</v>
      </c>
      <c r="I48" s="152"/>
      <c r="J48" s="143"/>
      <c r="K48" s="72">
        <v>12700</v>
      </c>
      <c r="L48" s="152"/>
      <c r="M48" s="143"/>
      <c r="N48" s="72">
        <v>12700</v>
      </c>
      <c r="O48" s="152"/>
      <c r="P48" s="321"/>
      <c r="Q48" s="143">
        <v>12700</v>
      </c>
      <c r="R48" s="322"/>
      <c r="S48" s="143"/>
      <c r="T48" s="143">
        <v>12400</v>
      </c>
      <c r="U48" s="323"/>
      <c r="V48" s="143"/>
      <c r="W48" s="143">
        <v>12300</v>
      </c>
      <c r="X48" s="323"/>
      <c r="Y48" s="143"/>
      <c r="Z48" s="143">
        <v>12300</v>
      </c>
    </row>
    <row r="49" spans="1:26" ht="14.1" customHeight="1" x14ac:dyDescent="0.2">
      <c r="A49" s="1570" t="s">
        <v>488</v>
      </c>
      <c r="B49" s="1570"/>
      <c r="D49" s="154"/>
      <c r="E49" s="877">
        <v>27100</v>
      </c>
      <c r="F49" s="322"/>
      <c r="G49" s="143"/>
      <c r="H49" s="72">
        <v>26800</v>
      </c>
      <c r="I49" s="152"/>
      <c r="J49" s="143"/>
      <c r="K49" s="72">
        <v>26700</v>
      </c>
      <c r="L49" s="152"/>
      <c r="M49" s="143"/>
      <c r="N49" s="72">
        <v>26800</v>
      </c>
      <c r="O49" s="152"/>
      <c r="P49" s="321"/>
      <c r="Q49" s="143">
        <v>26900</v>
      </c>
      <c r="R49" s="322"/>
      <c r="S49" s="143"/>
      <c r="T49" s="143">
        <v>25600</v>
      </c>
      <c r="U49" s="323"/>
      <c r="V49" s="143"/>
      <c r="W49" s="143">
        <v>25200</v>
      </c>
      <c r="X49" s="323"/>
      <c r="Y49" s="143"/>
      <c r="Z49" s="143">
        <v>24700</v>
      </c>
    </row>
    <row r="50" spans="1:26" ht="14.1" customHeight="1" x14ac:dyDescent="0.2">
      <c r="A50" s="1570" t="s">
        <v>510</v>
      </c>
      <c r="B50" s="1570"/>
      <c r="D50" s="154"/>
      <c r="E50" s="877">
        <v>3400</v>
      </c>
      <c r="F50" s="322"/>
      <c r="G50" s="143"/>
      <c r="H50" s="72">
        <v>3300</v>
      </c>
      <c r="I50" s="482"/>
      <c r="J50" s="143"/>
      <c r="K50" s="72">
        <v>3200</v>
      </c>
      <c r="L50" s="482"/>
      <c r="M50" s="143"/>
      <c r="N50" s="72">
        <v>3000</v>
      </c>
      <c r="O50" s="482" t="s">
        <v>336</v>
      </c>
      <c r="P50" s="321"/>
      <c r="Q50" s="143">
        <v>2700</v>
      </c>
      <c r="R50" s="322"/>
      <c r="S50" s="143"/>
      <c r="T50" s="143">
        <v>2600</v>
      </c>
      <c r="U50" s="323"/>
      <c r="V50" s="143"/>
      <c r="W50" s="143">
        <v>2600</v>
      </c>
      <c r="X50" s="323"/>
      <c r="Y50" s="143"/>
      <c r="Z50" s="143">
        <v>2500</v>
      </c>
    </row>
    <row r="51" spans="1:26" s="1310" customFormat="1" ht="14.1" customHeight="1" x14ac:dyDescent="0.2">
      <c r="A51" s="1570" t="s">
        <v>699</v>
      </c>
      <c r="B51" s="1570"/>
      <c r="D51" s="154"/>
      <c r="E51" s="877">
        <v>2800</v>
      </c>
      <c r="F51" s="322"/>
      <c r="G51" s="143"/>
      <c r="H51" s="72">
        <v>2800</v>
      </c>
      <c r="I51" s="482"/>
      <c r="J51" s="143"/>
      <c r="K51" s="72">
        <v>2800</v>
      </c>
      <c r="L51" s="482"/>
      <c r="M51" s="143"/>
      <c r="N51" s="72">
        <v>2700</v>
      </c>
      <c r="O51" s="482"/>
      <c r="P51" s="321"/>
      <c r="Q51" s="143">
        <v>2600</v>
      </c>
      <c r="R51" s="322"/>
      <c r="S51" s="143"/>
      <c r="T51" s="143">
        <v>2600</v>
      </c>
      <c r="U51" s="323"/>
      <c r="V51" s="143"/>
      <c r="W51" s="143">
        <v>2500</v>
      </c>
      <c r="X51" s="323"/>
      <c r="Y51" s="143"/>
      <c r="Z51" s="143">
        <v>2500</v>
      </c>
    </row>
    <row r="52" spans="1:26" ht="12" customHeight="1" x14ac:dyDescent="0.2">
      <c r="D52" s="506"/>
      <c r="E52" s="296"/>
      <c r="F52" s="440"/>
      <c r="G52" s="126"/>
      <c r="H52" s="151"/>
      <c r="I52" s="151"/>
      <c r="J52" s="126"/>
      <c r="K52" s="151"/>
      <c r="L52" s="151"/>
      <c r="M52" s="126"/>
      <c r="N52" s="151"/>
      <c r="O52" s="151"/>
      <c r="P52" s="441"/>
      <c r="Q52" s="296"/>
      <c r="R52" s="440"/>
      <c r="S52" s="126"/>
      <c r="T52" s="151"/>
      <c r="U52" s="151"/>
      <c r="V52" s="126"/>
      <c r="W52" s="151"/>
      <c r="X52" s="151"/>
      <c r="Y52" s="126"/>
      <c r="Z52" s="151"/>
    </row>
    <row r="53" spans="1:26" x14ac:dyDescent="0.2">
      <c r="M53" s="126"/>
      <c r="N53" s="126"/>
      <c r="O53" s="126"/>
      <c r="Y53" s="126"/>
      <c r="Z53" s="126"/>
    </row>
    <row r="54" spans="1:26" ht="14.1" customHeight="1" x14ac:dyDescent="0.2">
      <c r="A54" s="269" t="s">
        <v>234</v>
      </c>
      <c r="B54" s="1552" t="s">
        <v>155</v>
      </c>
      <c r="C54" s="1560"/>
      <c r="D54" s="1560"/>
      <c r="E54" s="1560"/>
      <c r="F54" s="1560"/>
      <c r="G54" s="1560"/>
      <c r="H54" s="1560"/>
      <c r="I54" s="1560"/>
      <c r="J54" s="1560"/>
      <c r="K54" s="1560"/>
      <c r="L54" s="1560"/>
      <c r="M54" s="1560"/>
      <c r="N54" s="1560"/>
      <c r="O54" s="1560"/>
      <c r="P54" s="1560"/>
      <c r="Q54" s="1560"/>
      <c r="R54" s="1560"/>
      <c r="S54" s="1560"/>
      <c r="T54" s="1560"/>
      <c r="U54" s="1560"/>
      <c r="V54" s="1560"/>
      <c r="W54" s="1560"/>
      <c r="X54" s="1560"/>
      <c r="Y54" s="1560"/>
      <c r="Z54" s="1560"/>
    </row>
    <row r="55" spans="1:26" ht="12" customHeight="1" x14ac:dyDescent="0.2">
      <c r="A55" s="507" t="s">
        <v>156</v>
      </c>
      <c r="B55" s="1552" t="s">
        <v>157</v>
      </c>
      <c r="C55" s="1560"/>
      <c r="D55" s="1560"/>
      <c r="E55" s="1560"/>
      <c r="F55" s="1560"/>
      <c r="G55" s="1560"/>
      <c r="H55" s="1560"/>
      <c r="I55" s="1560"/>
      <c r="J55" s="1560"/>
      <c r="K55" s="1560"/>
      <c r="L55" s="1560"/>
      <c r="M55" s="1560"/>
      <c r="N55" s="1560"/>
      <c r="O55" s="1560"/>
      <c r="P55" s="1560"/>
      <c r="Q55" s="1560"/>
      <c r="R55" s="1560"/>
      <c r="S55" s="1560"/>
      <c r="T55" s="1560"/>
      <c r="U55" s="1560"/>
      <c r="V55" s="1560"/>
      <c r="W55" s="1560"/>
      <c r="X55" s="1560"/>
      <c r="Y55" s="1560"/>
      <c r="Z55" s="1560"/>
    </row>
    <row r="56" spans="1:26" ht="12" customHeight="1" x14ac:dyDescent="0.2">
      <c r="A56" s="507" t="s">
        <v>156</v>
      </c>
      <c r="B56" s="1552" t="s">
        <v>616</v>
      </c>
      <c r="C56" s="1560"/>
      <c r="D56" s="1560"/>
      <c r="E56" s="1560"/>
      <c r="F56" s="1560"/>
      <c r="G56" s="1560"/>
      <c r="H56" s="1560"/>
      <c r="I56" s="1560"/>
      <c r="J56" s="1560"/>
      <c r="K56" s="1560"/>
      <c r="L56" s="1560"/>
      <c r="M56" s="1560"/>
      <c r="N56" s="1560"/>
      <c r="O56" s="1560"/>
      <c r="P56" s="1560"/>
      <c r="Q56" s="1560"/>
      <c r="R56" s="1560"/>
      <c r="S56" s="1560"/>
      <c r="T56" s="1560"/>
      <c r="U56" s="1560"/>
      <c r="V56" s="1560"/>
      <c r="W56" s="1560"/>
      <c r="X56" s="1560"/>
      <c r="Y56" s="1560"/>
      <c r="Z56" s="1560"/>
    </row>
    <row r="57" spans="1:26" ht="12" customHeight="1" x14ac:dyDescent="0.2">
      <c r="A57" s="507" t="s">
        <v>156</v>
      </c>
      <c r="B57" s="1552" t="s">
        <v>158</v>
      </c>
      <c r="C57" s="1560"/>
      <c r="D57" s="1560"/>
      <c r="E57" s="1560"/>
      <c r="F57" s="1560"/>
      <c r="G57" s="1560"/>
      <c r="H57" s="1560"/>
      <c r="I57" s="1560"/>
      <c r="J57" s="1560"/>
      <c r="K57" s="1560"/>
      <c r="L57" s="1560"/>
      <c r="M57" s="1560"/>
      <c r="N57" s="1560"/>
      <c r="O57" s="1560"/>
      <c r="P57" s="1560"/>
      <c r="Q57" s="1560"/>
      <c r="R57" s="1560"/>
      <c r="S57" s="1560"/>
      <c r="T57" s="1560"/>
      <c r="U57" s="1560"/>
      <c r="V57" s="1560"/>
      <c r="W57" s="1560"/>
      <c r="X57" s="1560"/>
      <c r="Y57" s="1560"/>
      <c r="Z57" s="1560"/>
    </row>
    <row r="58" spans="1:26" x14ac:dyDescent="0.2">
      <c r="A58" s="507" t="s">
        <v>156</v>
      </c>
      <c r="B58" s="1552" t="s">
        <v>159</v>
      </c>
      <c r="C58" s="1560"/>
      <c r="D58" s="1560"/>
      <c r="E58" s="1560"/>
      <c r="F58" s="1560"/>
      <c r="G58" s="1560"/>
      <c r="H58" s="1560"/>
      <c r="I58" s="1560"/>
      <c r="J58" s="1560"/>
      <c r="K58" s="1560"/>
      <c r="L58" s="1560"/>
      <c r="M58" s="1560"/>
      <c r="N58" s="1560"/>
      <c r="O58" s="1560"/>
      <c r="P58" s="1560"/>
      <c r="Q58" s="1560"/>
      <c r="R58" s="1560"/>
      <c r="S58" s="1560"/>
      <c r="T58" s="1560"/>
      <c r="U58" s="1560"/>
      <c r="V58" s="1560"/>
      <c r="W58" s="1560"/>
      <c r="X58" s="1560"/>
      <c r="Y58" s="1560"/>
      <c r="Z58" s="1560"/>
    </row>
    <row r="59" spans="1:26" ht="24" customHeight="1" x14ac:dyDescent="0.2">
      <c r="A59" s="507" t="s">
        <v>156</v>
      </c>
      <c r="B59" s="1552" t="s">
        <v>160</v>
      </c>
      <c r="C59" s="1560"/>
      <c r="D59" s="1560"/>
      <c r="E59" s="1560"/>
      <c r="F59" s="1560"/>
      <c r="G59" s="1560"/>
      <c r="H59" s="1560"/>
      <c r="I59" s="1560"/>
      <c r="J59" s="1560"/>
      <c r="K59" s="1560"/>
      <c r="L59" s="1560"/>
      <c r="M59" s="1560"/>
      <c r="N59" s="1560"/>
      <c r="O59" s="1560"/>
      <c r="P59" s="1560"/>
      <c r="Q59" s="1560"/>
      <c r="R59" s="1560"/>
      <c r="S59" s="1560"/>
      <c r="T59" s="1560"/>
      <c r="U59" s="1560"/>
      <c r="V59" s="1560"/>
      <c r="W59" s="1560"/>
      <c r="X59" s="1560"/>
      <c r="Y59" s="1560"/>
      <c r="Z59" s="1560"/>
    </row>
    <row r="60" spans="1:26" ht="12" customHeight="1" x14ac:dyDescent="0.2">
      <c r="A60" s="507" t="s">
        <v>156</v>
      </c>
      <c r="B60" s="1552" t="s">
        <v>553</v>
      </c>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60"/>
      <c r="Z60" s="1560"/>
    </row>
    <row r="61" spans="1:26" ht="12" customHeight="1" x14ac:dyDescent="0.2">
      <c r="A61" s="507" t="s">
        <v>156</v>
      </c>
      <c r="B61" s="1552" t="s">
        <v>552</v>
      </c>
      <c r="C61" s="1560"/>
      <c r="D61" s="1560"/>
      <c r="E61" s="1560"/>
      <c r="F61" s="1560"/>
      <c r="G61" s="1560"/>
      <c r="H61" s="1560"/>
      <c r="I61" s="1560"/>
      <c r="J61" s="1560"/>
      <c r="K61" s="1560"/>
      <c r="L61" s="1560"/>
      <c r="M61" s="1560"/>
      <c r="N61" s="1560"/>
      <c r="O61" s="1560"/>
      <c r="P61" s="1560"/>
      <c r="Q61" s="1560"/>
      <c r="R61" s="1560"/>
      <c r="S61" s="1560"/>
      <c r="T61" s="1560"/>
      <c r="U61" s="1560"/>
      <c r="V61" s="1560"/>
      <c r="W61" s="1560"/>
      <c r="X61" s="1560"/>
      <c r="Y61" s="1560"/>
      <c r="Z61" s="1560"/>
    </row>
    <row r="62" spans="1:26" ht="24.75" customHeight="1" x14ac:dyDescent="0.2">
      <c r="A62" s="507" t="s">
        <v>156</v>
      </c>
      <c r="B62" s="1552" t="s">
        <v>161</v>
      </c>
      <c r="C62" s="1560"/>
      <c r="D62" s="1560"/>
      <c r="E62" s="1560"/>
      <c r="F62" s="1560"/>
      <c r="G62" s="1560"/>
      <c r="H62" s="1560"/>
      <c r="I62" s="1560"/>
      <c r="J62" s="1560"/>
      <c r="K62" s="1560"/>
      <c r="L62" s="1560"/>
      <c r="M62" s="1560"/>
      <c r="N62" s="1560"/>
      <c r="O62" s="1560"/>
      <c r="P62" s="1560"/>
      <c r="Q62" s="1560"/>
      <c r="R62" s="1560"/>
      <c r="S62" s="1560"/>
      <c r="T62" s="1560"/>
      <c r="U62" s="1560"/>
      <c r="V62" s="1560"/>
      <c r="W62" s="1560"/>
      <c r="X62" s="1560"/>
      <c r="Y62" s="1560"/>
      <c r="Z62" s="1560"/>
    </row>
    <row r="63" spans="1:26" ht="12" customHeight="1" x14ac:dyDescent="0.2">
      <c r="A63" s="507" t="s">
        <v>156</v>
      </c>
      <c r="B63" s="1552" t="s">
        <v>162</v>
      </c>
      <c r="C63" s="1560"/>
      <c r="D63" s="1560"/>
      <c r="E63" s="1560"/>
      <c r="F63" s="1560"/>
      <c r="G63" s="1560"/>
      <c r="H63" s="1560"/>
      <c r="I63" s="1560"/>
      <c r="J63" s="1560"/>
      <c r="K63" s="1560"/>
      <c r="L63" s="1560"/>
      <c r="M63" s="1560"/>
      <c r="N63" s="1560"/>
      <c r="O63" s="1560"/>
      <c r="P63" s="1560"/>
      <c r="Q63" s="1560"/>
      <c r="R63" s="1560"/>
      <c r="S63" s="1560"/>
      <c r="T63" s="1560"/>
      <c r="U63" s="1560"/>
      <c r="V63" s="1560"/>
      <c r="W63" s="1560"/>
      <c r="X63" s="1560"/>
      <c r="Y63" s="1560"/>
      <c r="Z63" s="1560"/>
    </row>
    <row r="64" spans="1:26" ht="14.1" customHeight="1" x14ac:dyDescent="0.2">
      <c r="A64" s="269" t="s">
        <v>235</v>
      </c>
      <c r="B64" s="1552" t="s">
        <v>163</v>
      </c>
      <c r="C64" s="1560"/>
      <c r="D64" s="1560"/>
      <c r="E64" s="1560"/>
      <c r="F64" s="1560"/>
      <c r="G64" s="1560"/>
      <c r="H64" s="1560"/>
      <c r="I64" s="1560"/>
      <c r="J64" s="1560"/>
      <c r="K64" s="1560"/>
      <c r="L64" s="1560"/>
      <c r="M64" s="1560"/>
      <c r="N64" s="1560"/>
      <c r="O64" s="1560"/>
      <c r="P64" s="1560"/>
      <c r="Q64" s="1560"/>
      <c r="R64" s="1560"/>
      <c r="S64" s="1560"/>
      <c r="T64" s="1560"/>
      <c r="U64" s="1560"/>
      <c r="V64" s="1560"/>
      <c r="W64" s="1560"/>
      <c r="X64" s="1560"/>
      <c r="Y64" s="1560"/>
      <c r="Z64" s="1560"/>
    </row>
    <row r="65" spans="1:26" ht="14.1" customHeight="1" x14ac:dyDescent="0.2">
      <c r="A65" s="269" t="s">
        <v>236</v>
      </c>
      <c r="B65" s="1552" t="s">
        <v>164</v>
      </c>
      <c r="C65" s="1560"/>
      <c r="D65" s="1560"/>
      <c r="E65" s="1560"/>
      <c r="F65" s="1560"/>
      <c r="G65" s="1560"/>
      <c r="H65" s="1560"/>
      <c r="I65" s="1560"/>
      <c r="J65" s="1560"/>
      <c r="K65" s="1560"/>
      <c r="L65" s="1560"/>
      <c r="M65" s="1560"/>
      <c r="N65" s="1560"/>
      <c r="O65" s="1560"/>
      <c r="P65" s="1560"/>
      <c r="Q65" s="1560"/>
      <c r="R65" s="1560"/>
      <c r="S65" s="1560"/>
      <c r="T65" s="1560"/>
      <c r="U65" s="1560"/>
      <c r="V65" s="1560"/>
      <c r="W65" s="1560"/>
      <c r="X65" s="1560"/>
      <c r="Y65" s="1560"/>
      <c r="Z65" s="1560"/>
    </row>
    <row r="66" spans="1:26" ht="14.1" customHeight="1" x14ac:dyDescent="0.2">
      <c r="A66" s="269" t="s">
        <v>237</v>
      </c>
      <c r="B66" s="1552" t="s">
        <v>165</v>
      </c>
      <c r="C66" s="1560"/>
      <c r="D66" s="1560"/>
      <c r="E66" s="1560"/>
      <c r="F66" s="1560"/>
      <c r="G66" s="1560"/>
      <c r="H66" s="1560"/>
      <c r="I66" s="1560"/>
      <c r="J66" s="1560"/>
      <c r="K66" s="1560"/>
      <c r="L66" s="1560"/>
      <c r="M66" s="1560"/>
      <c r="N66" s="1560"/>
      <c r="O66" s="1560"/>
      <c r="P66" s="1560"/>
      <c r="Q66" s="1560"/>
      <c r="R66" s="1560"/>
      <c r="S66" s="1560"/>
      <c r="T66" s="1560"/>
      <c r="U66" s="1560"/>
      <c r="V66" s="1560"/>
      <c r="W66" s="1560"/>
      <c r="X66" s="1560"/>
      <c r="Y66" s="1560"/>
      <c r="Z66" s="1560"/>
    </row>
    <row r="67" spans="1:26" ht="26.25" customHeight="1" x14ac:dyDescent="0.2">
      <c r="A67" s="269" t="s">
        <v>233</v>
      </c>
      <c r="B67" s="1571" t="s">
        <v>653</v>
      </c>
      <c r="C67" s="1552"/>
      <c r="D67" s="1552"/>
      <c r="E67" s="1552"/>
      <c r="F67" s="1552"/>
      <c r="G67" s="1552"/>
      <c r="H67" s="1552"/>
      <c r="I67" s="1552"/>
      <c r="J67" s="1552"/>
      <c r="K67" s="1552"/>
      <c r="L67" s="1552"/>
      <c r="M67" s="1552"/>
      <c r="N67" s="1552"/>
      <c r="O67" s="1552"/>
      <c r="P67" s="1552"/>
      <c r="Q67" s="1552"/>
      <c r="R67" s="1552"/>
      <c r="S67" s="1552"/>
      <c r="T67" s="1552"/>
      <c r="U67" s="1552"/>
      <c r="V67" s="1552"/>
      <c r="W67" s="1552"/>
      <c r="X67" s="1552"/>
      <c r="Y67" s="1552"/>
      <c r="Z67" s="1552"/>
    </row>
    <row r="68" spans="1:26" ht="14.1" customHeight="1" x14ac:dyDescent="0.2">
      <c r="A68" s="270" t="s">
        <v>336</v>
      </c>
      <c r="B68" s="1571" t="s">
        <v>489</v>
      </c>
      <c r="C68" s="1552"/>
      <c r="D68" s="1552"/>
      <c r="E68" s="1552"/>
      <c r="F68" s="1552"/>
      <c r="G68" s="1552"/>
      <c r="H68" s="1552"/>
      <c r="I68" s="1552"/>
      <c r="J68" s="1552"/>
      <c r="K68" s="1552"/>
      <c r="L68" s="1552"/>
      <c r="M68" s="1552"/>
      <c r="N68" s="1552"/>
      <c r="O68" s="1552"/>
      <c r="P68" s="1552"/>
      <c r="Q68" s="1552"/>
      <c r="R68" s="1552"/>
      <c r="S68" s="1552"/>
      <c r="T68" s="1552"/>
      <c r="U68" s="1552"/>
      <c r="V68" s="1552"/>
      <c r="W68" s="1552"/>
      <c r="X68" s="1552"/>
      <c r="Y68" s="1552"/>
      <c r="Z68" s="1552"/>
    </row>
  </sheetData>
  <sheetProtection formatCells="0" formatColumns="0" formatRows="0" insertColumns="0" insertRows="0" insertHyperlinks="0" deleteColumns="0" deleteRows="0" sort="0" autoFilter="0" pivotTables="0"/>
  <customSheetViews>
    <customSheetView guid="{37FF72F6-90B1-42B8-8DBF-DD3FAC5BA85D}" fitToPage="1">
      <selection sqref="A1:Z1"/>
      <pageMargins left="0.25" right="0.25" top="0.5" bottom="0.5" header="0.3" footer="0.3"/>
      <printOptions horizontalCentered="1"/>
      <pageSetup scale="61"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61" orientation="landscape" r:id="rId2"/>
      <headerFooter>
        <oddFooter>&amp;L&amp;K0070C0The Allstate Corporation 4Q19 Supplement&amp;R&amp;K000000&amp;A</oddFooter>
      </headerFooter>
    </customSheetView>
    <customSheetView guid="{890510C0-555E-4CA3-90D8-F97D8CDBC7E8}" fitToPage="1">
      <selection sqref="A1:Z1"/>
      <pageMargins left="0.25" right="0.25" top="0.5" bottom="0.5" header="0.3" footer="0.3"/>
      <printOptions horizontalCentered="1"/>
      <pageSetup scale="61" orientation="landscape" r:id="rId3"/>
      <headerFooter>
        <oddFooter>&amp;L&amp;K0070C0The Allstate Corporation 4Q19 Supplement&amp;R&amp;K000000&amp;A</oddFooter>
      </headerFooter>
    </customSheetView>
    <customSheetView guid="{D0B20ABF-5FBA-4802-BB92-8148C3F1B1AD}" fitToPage="1">
      <selection sqref="A1:Z1"/>
      <pageMargins left="0.25" right="0.25" top="0.5" bottom="0.5" header="0.3" footer="0.3"/>
      <printOptions horizontalCentered="1"/>
      <pageSetup scale="61" orientation="landscape" r:id="rId4"/>
      <headerFooter>
        <oddFooter>&amp;L&amp;K0070C0The Allstate Corporation 4Q19 Supplement&amp;R&amp;K000000&amp;A</oddFooter>
      </headerFooter>
    </customSheetView>
    <customSheetView guid="{0B7FDDCE-76D6-4341-B795-862A34477CB3}" fitToPage="1">
      <selection sqref="A1:Z1"/>
      <pageMargins left="0.25" right="0.25" top="0.5" bottom="0.5" header="0.3" footer="0.3"/>
      <printOptions horizontalCentered="1"/>
      <pageSetup scale="61"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61" orientation="landscape" r:id="rId6"/>
      <headerFooter>
        <oddFooter>&amp;L&amp;K0070C0The Allstate Corporation 4Q19 Supplement&amp;R&amp;K000000&amp;A</oddFooter>
      </headerFooter>
    </customSheetView>
  </customSheetViews>
  <mergeCells count="64">
    <mergeCell ref="B68:Z68"/>
    <mergeCell ref="B66:Z66"/>
    <mergeCell ref="B65:Z65"/>
    <mergeCell ref="B67:Z67"/>
    <mergeCell ref="B59:Z59"/>
    <mergeCell ref="B58:Z58"/>
    <mergeCell ref="B62:Z62"/>
    <mergeCell ref="B60:Z60"/>
    <mergeCell ref="B64:Z64"/>
    <mergeCell ref="B63:Z63"/>
    <mergeCell ref="B61:Z61"/>
    <mergeCell ref="A49:B49"/>
    <mergeCell ref="A50:B50"/>
    <mergeCell ref="B54:Z54"/>
    <mergeCell ref="B57:Z57"/>
    <mergeCell ref="B56:Z56"/>
    <mergeCell ref="B55:Z55"/>
    <mergeCell ref="A51:B51"/>
    <mergeCell ref="A44:B44"/>
    <mergeCell ref="A45:B45"/>
    <mergeCell ref="A46:B46"/>
    <mergeCell ref="A47:B47"/>
    <mergeCell ref="A48:B48"/>
    <mergeCell ref="A39:B39"/>
    <mergeCell ref="A40:B40"/>
    <mergeCell ref="A41:B41"/>
    <mergeCell ref="A42:B42"/>
    <mergeCell ref="A43:B43"/>
    <mergeCell ref="A35:B35"/>
    <mergeCell ref="A36:B36"/>
    <mergeCell ref="A34:B34"/>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5"/>
    <mergeCell ref="A6:B6"/>
    <mergeCell ref="A7:B7"/>
    <mergeCell ref="A8:B8"/>
    <mergeCell ref="A1:Z1"/>
    <mergeCell ref="A2:Z2"/>
  </mergeCells>
  <printOptions horizontalCentered="1"/>
  <pageMargins left="0.25" right="0.25" top="0.5" bottom="0.5" header="0.3" footer="0.3"/>
  <pageSetup scale="59" orientation="landscape" r:id="rId7"/>
  <headerFooter>
    <oddFooter>&amp;L&amp;K0070C0The Allstate Corporation 4Q19 Supplement&amp;R&amp;K000000&amp;A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I63"/>
  <sheetViews>
    <sheetView zoomScaleNormal="100" workbookViewId="0">
      <selection activeCell="D40" sqref="D40"/>
    </sheetView>
  </sheetViews>
  <sheetFormatPr defaultColWidth="13.7109375" defaultRowHeight="12.75" x14ac:dyDescent="0.2"/>
  <cols>
    <col min="1" max="1" width="2.85546875" style="427" customWidth="1"/>
    <col min="2" max="2" width="35.5703125" style="427" customWidth="1"/>
    <col min="3" max="3" width="1.85546875" style="427" customWidth="1"/>
    <col min="4" max="4" width="1.85546875" style="519" customWidth="1"/>
    <col min="5" max="5" width="9.7109375" style="519" customWidth="1"/>
    <col min="6" max="6" width="1.85546875" style="519" customWidth="1"/>
    <col min="7" max="7" width="1.85546875" style="427" customWidth="1"/>
    <col min="8" max="8" width="9.7109375" style="427" customWidth="1"/>
    <col min="9" max="10" width="1.85546875" style="427" customWidth="1"/>
    <col min="11" max="11" width="9.7109375" style="427" customWidth="1"/>
    <col min="12" max="13" width="1.85546875" style="427" customWidth="1"/>
    <col min="14" max="14" width="9.7109375" style="427" customWidth="1"/>
    <col min="15" max="16" width="1.85546875" style="427" customWidth="1"/>
    <col min="17" max="17" width="9.7109375" style="427" customWidth="1"/>
    <col min="18" max="19" width="1.85546875" style="427" customWidth="1"/>
    <col min="20" max="20" width="9.7109375" style="427" customWidth="1"/>
    <col min="21" max="22" width="1.85546875" style="427" customWidth="1"/>
    <col min="23" max="23" width="9.7109375" style="427" customWidth="1"/>
    <col min="24" max="25" width="1.85546875" style="427" customWidth="1"/>
    <col min="26" max="26" width="9.7109375" style="427" customWidth="1"/>
    <col min="27" max="28" width="1.85546875" style="427" customWidth="1"/>
    <col min="29" max="29" width="9.7109375" style="427" customWidth="1"/>
    <col min="30" max="31" width="1.85546875" style="427" customWidth="1"/>
    <col min="32" max="32" width="9.7109375" style="427" customWidth="1"/>
    <col min="33" max="34" width="2.28515625" style="427" customWidth="1"/>
    <col min="35" max="16384" width="13.7109375" style="427"/>
  </cols>
  <sheetData>
    <row r="1" spans="1:35" ht="14.1" customHeight="1" x14ac:dyDescent="0.25">
      <c r="A1" s="1525" t="s">
        <v>6</v>
      </c>
      <c r="B1" s="1525"/>
      <c r="C1" s="1525"/>
      <c r="D1" s="1525"/>
      <c r="E1" s="1525"/>
      <c r="F1" s="1525"/>
      <c r="G1" s="1525"/>
      <c r="H1" s="1525"/>
      <c r="I1" s="1525"/>
      <c r="J1" s="1525"/>
      <c r="K1" s="1525"/>
      <c r="L1" s="1525"/>
      <c r="M1" s="1525"/>
      <c r="N1" s="1525"/>
      <c r="O1" s="1525"/>
      <c r="P1" s="1525"/>
      <c r="Q1" s="1525"/>
      <c r="R1" s="1525"/>
      <c r="S1" s="1525"/>
      <c r="T1" s="1525"/>
      <c r="U1" s="1525"/>
      <c r="V1" s="1525"/>
      <c r="W1" s="1525"/>
      <c r="X1" s="1525"/>
      <c r="Y1" s="1525"/>
      <c r="Z1" s="1525"/>
      <c r="AA1" s="1525"/>
      <c r="AB1" s="1525"/>
      <c r="AC1" s="1525"/>
      <c r="AD1" s="1525"/>
      <c r="AE1" s="1525"/>
      <c r="AF1" s="1525"/>
    </row>
    <row r="2" spans="1:35" ht="14.1" customHeight="1" x14ac:dyDescent="0.25">
      <c r="A2" s="1525" t="s">
        <v>166</v>
      </c>
      <c r="B2" s="1525"/>
      <c r="C2" s="1525"/>
      <c r="D2" s="1525"/>
      <c r="E2" s="1525"/>
      <c r="F2" s="1525"/>
      <c r="G2" s="1525"/>
      <c r="H2" s="1525"/>
      <c r="I2" s="1525"/>
      <c r="J2" s="1525"/>
      <c r="K2" s="1525"/>
      <c r="L2" s="1525"/>
      <c r="M2" s="1525"/>
      <c r="N2" s="1525"/>
      <c r="O2" s="1525"/>
      <c r="P2" s="1525"/>
      <c r="Q2" s="1525"/>
      <c r="R2" s="1525"/>
      <c r="S2" s="1525"/>
      <c r="T2" s="1525"/>
      <c r="U2" s="1525"/>
      <c r="V2" s="1525"/>
      <c r="W2" s="1525"/>
      <c r="X2" s="1525"/>
      <c r="Y2" s="1525"/>
      <c r="Z2" s="1525"/>
      <c r="AA2" s="1525"/>
      <c r="AB2" s="1525"/>
      <c r="AC2" s="1525"/>
      <c r="AD2" s="1525"/>
      <c r="AE2" s="1525"/>
      <c r="AF2" s="1525"/>
    </row>
    <row r="3" spans="1:35" ht="16.7" customHeight="1" x14ac:dyDescent="0.2">
      <c r="M3" s="427" t="s">
        <v>167</v>
      </c>
    </row>
    <row r="4" spans="1:35" ht="12" customHeight="1" x14ac:dyDescent="0.2">
      <c r="A4" s="1572" t="s">
        <v>45</v>
      </c>
      <c r="B4" s="1529"/>
      <c r="C4" s="1530" t="s">
        <v>8</v>
      </c>
      <c r="D4" s="1530"/>
      <c r="E4" s="1530"/>
      <c r="F4" s="1530"/>
      <c r="G4" s="1530"/>
      <c r="H4" s="1530"/>
      <c r="I4" s="1530"/>
      <c r="J4" s="1530"/>
      <c r="K4" s="1530"/>
      <c r="L4" s="1530"/>
      <c r="M4" s="1530"/>
      <c r="N4" s="1530"/>
      <c r="O4" s="1530"/>
      <c r="P4" s="1530"/>
      <c r="Q4" s="1530"/>
      <c r="R4" s="1530"/>
      <c r="S4" s="1530"/>
      <c r="T4" s="1530"/>
      <c r="U4" s="1530"/>
      <c r="V4" s="1530"/>
      <c r="W4" s="1530"/>
      <c r="X4" s="1530"/>
      <c r="Y4" s="1530"/>
      <c r="Z4" s="1530"/>
      <c r="AA4" s="1530"/>
      <c r="AB4" s="126"/>
      <c r="AC4" s="1528" t="s">
        <v>9</v>
      </c>
      <c r="AD4" s="1529"/>
      <c r="AE4" s="1529"/>
      <c r="AF4" s="1529"/>
    </row>
    <row r="5" spans="1:35" ht="12" customHeight="1" x14ac:dyDescent="0.2">
      <c r="M5" s="126"/>
      <c r="N5" s="126"/>
      <c r="O5" s="126"/>
      <c r="P5" s="126"/>
      <c r="Q5" s="126"/>
      <c r="R5" s="126"/>
      <c r="S5" s="126"/>
      <c r="T5" s="126"/>
      <c r="U5" s="126"/>
      <c r="V5" s="126"/>
      <c r="W5" s="126"/>
      <c r="X5" s="126"/>
      <c r="Y5" s="126"/>
      <c r="Z5" s="126"/>
      <c r="AA5" s="126"/>
      <c r="AB5" s="126"/>
      <c r="AC5" s="444"/>
      <c r="AD5" s="444"/>
      <c r="AE5" s="444"/>
      <c r="AF5" s="444"/>
    </row>
    <row r="6" spans="1:35" ht="26.1" customHeight="1" x14ac:dyDescent="0.2">
      <c r="D6" s="508"/>
      <c r="E6" s="466" t="s">
        <v>630</v>
      </c>
      <c r="F6" s="479"/>
      <c r="G6" s="480"/>
      <c r="H6" s="449" t="s">
        <v>547</v>
      </c>
      <c r="I6" s="450"/>
      <c r="J6" s="448"/>
      <c r="K6" s="449" t="s">
        <v>493</v>
      </c>
      <c r="L6" s="450"/>
      <c r="M6" s="448"/>
      <c r="N6" s="449" t="s">
        <v>326</v>
      </c>
      <c r="O6" s="450"/>
      <c r="P6" s="509"/>
      <c r="Q6" s="510" t="s">
        <v>10</v>
      </c>
      <c r="R6" s="511"/>
      <c r="S6" s="512"/>
      <c r="T6" s="461" t="s">
        <v>327</v>
      </c>
      <c r="U6" s="448"/>
      <c r="V6" s="453"/>
      <c r="W6" s="461" t="s">
        <v>0</v>
      </c>
      <c r="X6" s="448"/>
      <c r="Y6" s="453"/>
      <c r="Z6" s="461" t="s">
        <v>1</v>
      </c>
      <c r="AA6" s="448"/>
      <c r="AB6" s="448"/>
      <c r="AC6" s="449" t="s">
        <v>630</v>
      </c>
      <c r="AF6" s="449" t="s">
        <v>10</v>
      </c>
    </row>
    <row r="7" spans="1:35" ht="12" customHeight="1" x14ac:dyDescent="0.2">
      <c r="A7" s="1573" t="s">
        <v>52</v>
      </c>
      <c r="B7" s="1529"/>
      <c r="D7" s="308"/>
      <c r="E7" s="437"/>
      <c r="G7" s="308"/>
      <c r="H7" s="444"/>
      <c r="I7" s="151"/>
      <c r="J7" s="126"/>
      <c r="K7" s="444"/>
      <c r="L7" s="151"/>
      <c r="M7" s="126"/>
      <c r="N7" s="444"/>
      <c r="O7" s="151"/>
      <c r="P7" s="308"/>
      <c r="Q7" s="444"/>
      <c r="R7" s="156"/>
      <c r="S7" s="308"/>
      <c r="T7" s="444"/>
      <c r="U7" s="151"/>
      <c r="V7" s="126"/>
      <c r="W7" s="444"/>
      <c r="X7" s="151"/>
      <c r="Y7" s="126"/>
      <c r="Z7" s="444"/>
      <c r="AA7" s="151"/>
      <c r="AB7" s="126"/>
      <c r="AC7" s="437"/>
      <c r="AF7" s="444"/>
    </row>
    <row r="8" spans="1:35" ht="14.1" customHeight="1" x14ac:dyDescent="0.2">
      <c r="A8" s="1574" t="s">
        <v>340</v>
      </c>
      <c r="B8" s="1526"/>
      <c r="D8" s="308"/>
      <c r="E8" s="438"/>
      <c r="G8" s="308"/>
      <c r="H8" s="519"/>
      <c r="I8" s="151"/>
      <c r="J8" s="126"/>
      <c r="L8" s="151"/>
      <c r="M8" s="126"/>
      <c r="O8" s="151"/>
      <c r="P8" s="308"/>
      <c r="Q8" s="519"/>
      <c r="R8" s="156"/>
      <c r="S8" s="308"/>
      <c r="T8" s="519"/>
      <c r="U8" s="151"/>
      <c r="V8" s="126"/>
      <c r="X8" s="151"/>
      <c r="Y8" s="126"/>
      <c r="AA8" s="151"/>
      <c r="AB8" s="126"/>
      <c r="AC8" s="438"/>
    </row>
    <row r="9" spans="1:35" ht="12" customHeight="1" x14ac:dyDescent="0.2">
      <c r="A9" s="1566" t="s">
        <v>141</v>
      </c>
      <c r="B9" s="1566"/>
      <c r="D9" s="308"/>
      <c r="E9" s="1068">
        <v>5470</v>
      </c>
      <c r="F9" s="680"/>
      <c r="G9" s="1069"/>
      <c r="H9" s="678">
        <v>5599</v>
      </c>
      <c r="I9" s="909"/>
      <c r="J9" s="941"/>
      <c r="K9" s="678">
        <v>5472</v>
      </c>
      <c r="L9" s="909"/>
      <c r="M9" s="941"/>
      <c r="N9" s="678">
        <v>5395</v>
      </c>
      <c r="O9" s="909"/>
      <c r="P9" s="1069"/>
      <c r="Q9" s="678">
        <v>5272</v>
      </c>
      <c r="R9" s="960"/>
      <c r="S9" s="1069"/>
      <c r="T9" s="678">
        <v>5357</v>
      </c>
      <c r="U9" s="951"/>
      <c r="V9" s="941"/>
      <c r="W9" s="678">
        <v>5211</v>
      </c>
      <c r="X9" s="951"/>
      <c r="Y9" s="941"/>
      <c r="Z9" s="678">
        <v>5151</v>
      </c>
      <c r="AA9" s="951"/>
      <c r="AB9" s="952"/>
      <c r="AC9" s="1068">
        <v>21936</v>
      </c>
      <c r="AD9" s="953"/>
      <c r="AE9" s="953"/>
      <c r="AF9" s="678">
        <v>20991</v>
      </c>
      <c r="AI9" s="150"/>
    </row>
    <row r="10" spans="1:35" ht="12" customHeight="1" x14ac:dyDescent="0.2">
      <c r="A10" s="1566" t="s">
        <v>142</v>
      </c>
      <c r="B10" s="1566"/>
      <c r="D10" s="308"/>
      <c r="E10" s="1070">
        <v>1861</v>
      </c>
      <c r="F10" s="682"/>
      <c r="G10" s="1071"/>
      <c r="H10" s="681">
        <v>2143</v>
      </c>
      <c r="I10" s="684"/>
      <c r="J10" s="683"/>
      <c r="K10" s="681">
        <v>2076</v>
      </c>
      <c r="L10" s="684"/>
      <c r="M10" s="683"/>
      <c r="N10" s="681">
        <v>1565</v>
      </c>
      <c r="O10" s="684"/>
      <c r="P10" s="1071"/>
      <c r="Q10" s="681">
        <v>1777</v>
      </c>
      <c r="R10" s="962"/>
      <c r="S10" s="1071"/>
      <c r="T10" s="681">
        <v>2008</v>
      </c>
      <c r="U10" s="956"/>
      <c r="V10" s="683"/>
      <c r="W10" s="681">
        <v>1949</v>
      </c>
      <c r="X10" s="956"/>
      <c r="Y10" s="683"/>
      <c r="Z10" s="681">
        <v>1465</v>
      </c>
      <c r="AA10" s="956"/>
      <c r="AB10" s="957"/>
      <c r="AC10" s="1070">
        <v>7645</v>
      </c>
      <c r="AD10" s="958"/>
      <c r="AE10" s="958"/>
      <c r="AF10" s="681">
        <v>7199</v>
      </c>
      <c r="AI10" s="150"/>
    </row>
    <row r="11" spans="1:35" ht="12" customHeight="1" x14ac:dyDescent="0.2">
      <c r="A11" s="1567" t="s">
        <v>143</v>
      </c>
      <c r="B11" s="1567"/>
      <c r="D11" s="308"/>
      <c r="E11" s="1070">
        <v>135</v>
      </c>
      <c r="F11" s="682"/>
      <c r="G11" s="1071"/>
      <c r="H11" s="681">
        <v>141</v>
      </c>
      <c r="I11" s="684"/>
      <c r="J11" s="683"/>
      <c r="K11" s="681">
        <v>134</v>
      </c>
      <c r="L11" s="684"/>
      <c r="M11" s="683"/>
      <c r="N11" s="681">
        <v>124</v>
      </c>
      <c r="O11" s="684"/>
      <c r="P11" s="1071"/>
      <c r="Q11" s="681">
        <v>133</v>
      </c>
      <c r="R11" s="962"/>
      <c r="S11" s="1071"/>
      <c r="T11" s="681">
        <v>139</v>
      </c>
      <c r="U11" s="956"/>
      <c r="V11" s="683"/>
      <c r="W11" s="681">
        <v>131</v>
      </c>
      <c r="X11" s="956"/>
      <c r="Y11" s="683"/>
      <c r="Z11" s="681">
        <v>121</v>
      </c>
      <c r="AA11" s="956"/>
      <c r="AB11" s="957"/>
      <c r="AC11" s="1070">
        <v>534</v>
      </c>
      <c r="AD11" s="958"/>
      <c r="AE11" s="958"/>
      <c r="AF11" s="681">
        <v>524</v>
      </c>
      <c r="AI11" s="150"/>
    </row>
    <row r="12" spans="1:35" ht="12" customHeight="1" x14ac:dyDescent="0.2">
      <c r="A12" s="1567" t="s">
        <v>674</v>
      </c>
      <c r="B12" s="1567"/>
      <c r="D12" s="308"/>
      <c r="E12" s="1070">
        <v>71</v>
      </c>
      <c r="F12" s="682"/>
      <c r="G12" s="1071"/>
      <c r="H12" s="681">
        <v>87</v>
      </c>
      <c r="I12" s="684"/>
      <c r="J12" s="683"/>
      <c r="K12" s="681">
        <v>78</v>
      </c>
      <c r="L12" s="684"/>
      <c r="M12" s="683"/>
      <c r="N12" s="681">
        <v>69</v>
      </c>
      <c r="O12" s="684"/>
      <c r="P12" s="1071"/>
      <c r="Q12" s="681">
        <v>70</v>
      </c>
      <c r="R12" s="962"/>
      <c r="S12" s="1071"/>
      <c r="T12" s="681">
        <v>86</v>
      </c>
      <c r="U12" s="956"/>
      <c r="V12" s="683"/>
      <c r="W12" s="681">
        <v>77</v>
      </c>
      <c r="X12" s="956"/>
      <c r="Y12" s="683"/>
      <c r="Z12" s="681">
        <v>69</v>
      </c>
      <c r="AA12" s="956"/>
      <c r="AB12" s="957"/>
      <c r="AC12" s="1070">
        <v>305</v>
      </c>
      <c r="AD12" s="958"/>
      <c r="AE12" s="958"/>
      <c r="AF12" s="681">
        <v>302</v>
      </c>
      <c r="AI12" s="150"/>
    </row>
    <row r="13" spans="1:35" ht="12" customHeight="1" x14ac:dyDescent="0.2">
      <c r="A13" s="1567" t="s">
        <v>144</v>
      </c>
      <c r="B13" s="1567"/>
      <c r="D13" s="308"/>
      <c r="E13" s="1070">
        <v>70</v>
      </c>
      <c r="F13" s="682"/>
      <c r="G13" s="1071"/>
      <c r="H13" s="681">
        <v>78</v>
      </c>
      <c r="I13" s="684"/>
      <c r="J13" s="683"/>
      <c r="K13" s="681">
        <v>75</v>
      </c>
      <c r="L13" s="684"/>
      <c r="M13" s="683"/>
      <c r="N13" s="681">
        <v>62</v>
      </c>
      <c r="O13" s="684"/>
      <c r="P13" s="1071"/>
      <c r="Q13" s="681">
        <v>68</v>
      </c>
      <c r="R13" s="962"/>
      <c r="S13" s="1071"/>
      <c r="T13" s="681">
        <v>73</v>
      </c>
      <c r="U13" s="956"/>
      <c r="V13" s="683"/>
      <c r="W13" s="681">
        <v>72</v>
      </c>
      <c r="X13" s="956"/>
      <c r="Y13" s="683"/>
      <c r="Z13" s="681">
        <v>59</v>
      </c>
      <c r="AA13" s="956"/>
      <c r="AB13" s="957"/>
      <c r="AC13" s="1070">
        <v>285</v>
      </c>
      <c r="AD13" s="958"/>
      <c r="AE13" s="958"/>
      <c r="AF13" s="681">
        <v>272</v>
      </c>
      <c r="AI13" s="150"/>
    </row>
    <row r="14" spans="1:35" ht="12" customHeight="1" x14ac:dyDescent="0.2">
      <c r="A14" s="1567" t="s">
        <v>81</v>
      </c>
      <c r="B14" s="1567"/>
      <c r="D14" s="308"/>
      <c r="E14" s="1072">
        <v>158</v>
      </c>
      <c r="F14" s="682"/>
      <c r="G14" s="1071"/>
      <c r="H14" s="688">
        <v>186</v>
      </c>
      <c r="I14" s="684"/>
      <c r="J14" s="683"/>
      <c r="K14" s="688">
        <v>191</v>
      </c>
      <c r="L14" s="684"/>
      <c r="M14" s="683"/>
      <c r="N14" s="688">
        <v>144</v>
      </c>
      <c r="O14" s="684"/>
      <c r="P14" s="1071"/>
      <c r="Q14" s="688">
        <v>149</v>
      </c>
      <c r="R14" s="962"/>
      <c r="S14" s="1071"/>
      <c r="T14" s="688">
        <v>174</v>
      </c>
      <c r="U14" s="956"/>
      <c r="V14" s="683"/>
      <c r="W14" s="688">
        <v>195</v>
      </c>
      <c r="X14" s="956"/>
      <c r="Y14" s="683"/>
      <c r="Z14" s="688">
        <v>126</v>
      </c>
      <c r="AA14" s="956"/>
      <c r="AB14" s="957"/>
      <c r="AC14" s="1072">
        <v>679</v>
      </c>
      <c r="AD14" s="958"/>
      <c r="AE14" s="958"/>
      <c r="AF14" s="688">
        <v>644</v>
      </c>
      <c r="AI14" s="150"/>
    </row>
    <row r="15" spans="1:35" ht="12" customHeight="1" x14ac:dyDescent="0.2">
      <c r="A15" s="1566" t="s">
        <v>145</v>
      </c>
      <c r="B15" s="1566"/>
      <c r="D15" s="308"/>
      <c r="E15" s="1073">
        <v>434</v>
      </c>
      <c r="F15" s="682"/>
      <c r="G15" s="1071"/>
      <c r="H15" s="685">
        <v>492</v>
      </c>
      <c r="I15" s="684"/>
      <c r="J15" s="683"/>
      <c r="K15" s="685">
        <v>478</v>
      </c>
      <c r="L15" s="684"/>
      <c r="M15" s="683"/>
      <c r="N15" s="685">
        <v>399</v>
      </c>
      <c r="O15" s="684"/>
      <c r="P15" s="1071"/>
      <c r="Q15" s="685">
        <v>420</v>
      </c>
      <c r="R15" s="962"/>
      <c r="S15" s="1071"/>
      <c r="T15" s="685">
        <v>472</v>
      </c>
      <c r="U15" s="956"/>
      <c r="V15" s="683"/>
      <c r="W15" s="685">
        <v>475</v>
      </c>
      <c r="X15" s="956"/>
      <c r="Y15" s="683"/>
      <c r="Z15" s="685">
        <v>375</v>
      </c>
      <c r="AA15" s="956"/>
      <c r="AB15" s="957"/>
      <c r="AC15" s="1073">
        <v>1803</v>
      </c>
      <c r="AD15" s="958"/>
      <c r="AE15" s="958"/>
      <c r="AF15" s="685">
        <v>1742</v>
      </c>
      <c r="AI15" s="150"/>
    </row>
    <row r="16" spans="1:35" ht="12" customHeight="1" x14ac:dyDescent="0.2">
      <c r="A16" s="1566" t="s">
        <v>146</v>
      </c>
      <c r="B16" s="1566"/>
      <c r="D16" s="308"/>
      <c r="E16" s="1072">
        <v>243</v>
      </c>
      <c r="F16" s="682"/>
      <c r="G16" s="1071"/>
      <c r="H16" s="688">
        <v>238</v>
      </c>
      <c r="I16" s="684"/>
      <c r="J16" s="683"/>
      <c r="K16" s="688">
        <v>236</v>
      </c>
      <c r="L16" s="684"/>
      <c r="M16" s="683"/>
      <c r="N16" s="688">
        <v>185</v>
      </c>
      <c r="O16" s="684"/>
      <c r="P16" s="1071"/>
      <c r="Q16" s="688">
        <v>177</v>
      </c>
      <c r="R16" s="962"/>
      <c r="S16" s="1071"/>
      <c r="T16" s="688">
        <v>173</v>
      </c>
      <c r="U16" s="956"/>
      <c r="V16" s="683"/>
      <c r="W16" s="688">
        <v>172</v>
      </c>
      <c r="X16" s="956"/>
      <c r="Y16" s="683"/>
      <c r="Z16" s="688">
        <v>137</v>
      </c>
      <c r="AA16" s="956"/>
      <c r="AB16" s="957"/>
      <c r="AC16" s="1072">
        <v>902</v>
      </c>
      <c r="AD16" s="958"/>
      <c r="AE16" s="958"/>
      <c r="AF16" s="688">
        <v>659</v>
      </c>
      <c r="AI16" s="150"/>
    </row>
    <row r="17" spans="1:35" ht="12" customHeight="1" x14ac:dyDescent="0.2">
      <c r="A17" s="1568" t="s">
        <v>147</v>
      </c>
      <c r="B17" s="1568"/>
      <c r="D17" s="308"/>
      <c r="E17" s="1073">
        <v>8008</v>
      </c>
      <c r="F17" s="682"/>
      <c r="G17" s="1071"/>
      <c r="H17" s="685">
        <v>8472</v>
      </c>
      <c r="I17" s="684"/>
      <c r="J17" s="683"/>
      <c r="K17" s="685">
        <v>8262</v>
      </c>
      <c r="L17" s="684"/>
      <c r="M17" s="683"/>
      <c r="N17" s="685">
        <v>7544</v>
      </c>
      <c r="O17" s="684"/>
      <c r="P17" s="1071"/>
      <c r="Q17" s="685">
        <v>7646</v>
      </c>
      <c r="R17" s="962"/>
      <c r="S17" s="1071"/>
      <c r="T17" s="685">
        <v>8010</v>
      </c>
      <c r="U17" s="956"/>
      <c r="V17" s="683"/>
      <c r="W17" s="685">
        <v>7807</v>
      </c>
      <c r="X17" s="956"/>
      <c r="Y17" s="683"/>
      <c r="Z17" s="685">
        <v>7128</v>
      </c>
      <c r="AA17" s="956"/>
      <c r="AB17" s="957"/>
      <c r="AC17" s="1073">
        <v>32286</v>
      </c>
      <c r="AD17" s="958"/>
      <c r="AE17" s="958"/>
      <c r="AF17" s="685">
        <v>30591</v>
      </c>
      <c r="AI17" s="150"/>
    </row>
    <row r="18" spans="1:35" ht="12" customHeight="1" x14ac:dyDescent="0.2">
      <c r="A18" s="1529"/>
      <c r="B18" s="1529"/>
      <c r="D18" s="308"/>
      <c r="E18" s="1074"/>
      <c r="F18" s="682"/>
      <c r="G18" s="1071"/>
      <c r="H18" s="682"/>
      <c r="I18" s="684"/>
      <c r="J18" s="683"/>
      <c r="K18" s="682"/>
      <c r="L18" s="684"/>
      <c r="M18" s="683"/>
      <c r="N18" s="682"/>
      <c r="O18" s="684"/>
      <c r="P18" s="1071"/>
      <c r="Q18" s="682"/>
      <c r="R18" s="962"/>
      <c r="S18" s="1071"/>
      <c r="T18" s="682"/>
      <c r="U18" s="956"/>
      <c r="V18" s="683"/>
      <c r="W18" s="682"/>
      <c r="X18" s="956"/>
      <c r="Y18" s="683"/>
      <c r="Z18" s="682"/>
      <c r="AA18" s="956"/>
      <c r="AB18" s="957"/>
      <c r="AC18" s="1074"/>
      <c r="AD18" s="958"/>
      <c r="AE18" s="958"/>
      <c r="AF18" s="682"/>
      <c r="AI18" s="150"/>
    </row>
    <row r="19" spans="1:35" ht="12" customHeight="1" x14ac:dyDescent="0.2">
      <c r="A19" s="1565" t="s">
        <v>148</v>
      </c>
      <c r="B19" s="1529"/>
      <c r="D19" s="308"/>
      <c r="E19" s="1074"/>
      <c r="F19" s="682"/>
      <c r="G19" s="1071"/>
      <c r="H19" s="682"/>
      <c r="I19" s="684"/>
      <c r="J19" s="683"/>
      <c r="K19" s="682"/>
      <c r="L19" s="684"/>
      <c r="M19" s="683"/>
      <c r="N19" s="682"/>
      <c r="O19" s="684"/>
      <c r="P19" s="1071"/>
      <c r="Q19" s="682"/>
      <c r="R19" s="962"/>
      <c r="S19" s="1071"/>
      <c r="T19" s="682"/>
      <c r="U19" s="956"/>
      <c r="V19" s="683"/>
      <c r="W19" s="682"/>
      <c r="X19" s="956"/>
      <c r="Y19" s="683"/>
      <c r="Z19" s="682"/>
      <c r="AA19" s="956"/>
      <c r="AB19" s="957"/>
      <c r="AC19" s="1074"/>
      <c r="AD19" s="958"/>
      <c r="AE19" s="958"/>
      <c r="AF19" s="682"/>
      <c r="AI19" s="150"/>
    </row>
    <row r="20" spans="1:35" ht="12" customHeight="1" x14ac:dyDescent="0.2">
      <c r="A20" s="1566" t="s">
        <v>141</v>
      </c>
      <c r="B20" s="1566"/>
      <c r="D20" s="308"/>
      <c r="E20" s="1070">
        <v>460</v>
      </c>
      <c r="F20" s="682"/>
      <c r="G20" s="1071"/>
      <c r="H20" s="681">
        <v>525</v>
      </c>
      <c r="I20" s="684"/>
      <c r="J20" s="683"/>
      <c r="K20" s="681">
        <v>469</v>
      </c>
      <c r="L20" s="684"/>
      <c r="M20" s="683"/>
      <c r="N20" s="681">
        <v>532</v>
      </c>
      <c r="O20" s="684"/>
      <c r="P20" s="1071"/>
      <c r="Q20" s="681">
        <v>452</v>
      </c>
      <c r="R20" s="962"/>
      <c r="S20" s="1071"/>
      <c r="T20" s="681">
        <v>487</v>
      </c>
      <c r="U20" s="956"/>
      <c r="V20" s="683"/>
      <c r="W20" s="681">
        <v>430</v>
      </c>
      <c r="X20" s="956"/>
      <c r="Y20" s="683"/>
      <c r="Z20" s="681">
        <v>470</v>
      </c>
      <c r="AA20" s="956"/>
      <c r="AB20" s="957"/>
      <c r="AC20" s="1070">
        <v>1986</v>
      </c>
      <c r="AD20" s="958"/>
      <c r="AE20" s="958"/>
      <c r="AF20" s="681">
        <v>1839</v>
      </c>
      <c r="AI20" s="150"/>
    </row>
    <row r="21" spans="1:35" ht="12" customHeight="1" x14ac:dyDescent="0.2">
      <c r="A21" s="1566" t="s">
        <v>142</v>
      </c>
      <c r="B21" s="1566"/>
      <c r="D21" s="308"/>
      <c r="E21" s="1070">
        <v>27</v>
      </c>
      <c r="F21" s="682"/>
      <c r="G21" s="1071"/>
      <c r="H21" s="681">
        <v>35</v>
      </c>
      <c r="I21" s="684"/>
      <c r="J21" s="683"/>
      <c r="K21" s="681">
        <v>32</v>
      </c>
      <c r="L21" s="684"/>
      <c r="M21" s="683"/>
      <c r="N21" s="681">
        <v>25</v>
      </c>
      <c r="O21" s="684"/>
      <c r="P21" s="1071"/>
      <c r="Q21" s="681">
        <v>23</v>
      </c>
      <c r="R21" s="962"/>
      <c r="S21" s="1071"/>
      <c r="T21" s="681">
        <v>30</v>
      </c>
      <c r="U21" s="956"/>
      <c r="V21" s="683"/>
      <c r="W21" s="681">
        <v>27</v>
      </c>
      <c r="X21" s="956"/>
      <c r="Y21" s="683"/>
      <c r="Z21" s="681">
        <v>21</v>
      </c>
      <c r="AA21" s="956"/>
      <c r="AB21" s="957"/>
      <c r="AC21" s="1070">
        <v>119</v>
      </c>
      <c r="AD21" s="958"/>
      <c r="AE21" s="958"/>
      <c r="AF21" s="681">
        <v>101</v>
      </c>
      <c r="AI21" s="150"/>
    </row>
    <row r="22" spans="1:35" ht="12" customHeight="1" x14ac:dyDescent="0.2">
      <c r="A22" s="1566" t="s">
        <v>145</v>
      </c>
      <c r="B22" s="1566"/>
      <c r="D22" s="308"/>
      <c r="E22" s="1072">
        <v>2</v>
      </c>
      <c r="F22" s="682"/>
      <c r="G22" s="1071"/>
      <c r="H22" s="688">
        <v>2</v>
      </c>
      <c r="I22" s="684"/>
      <c r="J22" s="683"/>
      <c r="K22" s="688">
        <v>2</v>
      </c>
      <c r="L22" s="684"/>
      <c r="M22" s="683"/>
      <c r="N22" s="688">
        <v>2</v>
      </c>
      <c r="O22" s="684"/>
      <c r="P22" s="1071"/>
      <c r="Q22" s="688">
        <v>2</v>
      </c>
      <c r="R22" s="962"/>
      <c r="S22" s="1071"/>
      <c r="T22" s="688">
        <v>2</v>
      </c>
      <c r="U22" s="956"/>
      <c r="V22" s="683"/>
      <c r="W22" s="688">
        <v>2</v>
      </c>
      <c r="X22" s="956"/>
      <c r="Y22" s="683"/>
      <c r="Z22" s="688">
        <v>2</v>
      </c>
      <c r="AA22" s="956"/>
      <c r="AB22" s="957"/>
      <c r="AC22" s="1072">
        <v>8</v>
      </c>
      <c r="AD22" s="958"/>
      <c r="AE22" s="958"/>
      <c r="AF22" s="688">
        <v>8</v>
      </c>
      <c r="AI22" s="150"/>
    </row>
    <row r="23" spans="1:35" ht="12" customHeight="1" x14ac:dyDescent="0.2">
      <c r="A23" s="1568" t="s">
        <v>147</v>
      </c>
      <c r="B23" s="1568"/>
      <c r="D23" s="308"/>
      <c r="E23" s="1073">
        <v>489</v>
      </c>
      <c r="F23" s="682"/>
      <c r="G23" s="1071"/>
      <c r="H23" s="685">
        <v>562</v>
      </c>
      <c r="I23" s="684"/>
      <c r="J23" s="683"/>
      <c r="K23" s="685">
        <v>503</v>
      </c>
      <c r="L23" s="684"/>
      <c r="M23" s="683"/>
      <c r="N23" s="685">
        <v>559</v>
      </c>
      <c r="O23" s="684"/>
      <c r="P23" s="1071"/>
      <c r="Q23" s="685">
        <v>477</v>
      </c>
      <c r="R23" s="962"/>
      <c r="S23" s="1071"/>
      <c r="T23" s="685">
        <v>519</v>
      </c>
      <c r="U23" s="956"/>
      <c r="V23" s="683"/>
      <c r="W23" s="685">
        <v>459</v>
      </c>
      <c r="X23" s="956"/>
      <c r="Y23" s="683"/>
      <c r="Z23" s="685">
        <v>493</v>
      </c>
      <c r="AA23" s="956"/>
      <c r="AB23" s="957"/>
      <c r="AC23" s="1073">
        <v>2113</v>
      </c>
      <c r="AD23" s="958"/>
      <c r="AE23" s="958"/>
      <c r="AF23" s="685">
        <v>1948</v>
      </c>
      <c r="AI23" s="150"/>
    </row>
    <row r="24" spans="1:35" ht="12" customHeight="1" x14ac:dyDescent="0.2">
      <c r="A24" s="1529"/>
      <c r="B24" s="1529"/>
      <c r="D24" s="308"/>
      <c r="E24" s="1074"/>
      <c r="F24" s="682"/>
      <c r="G24" s="1071"/>
      <c r="H24" s="682"/>
      <c r="I24" s="684"/>
      <c r="J24" s="683"/>
      <c r="K24" s="682"/>
      <c r="L24" s="684"/>
      <c r="M24" s="683"/>
      <c r="N24" s="682"/>
      <c r="O24" s="684"/>
      <c r="P24" s="1071"/>
      <c r="Q24" s="682"/>
      <c r="R24" s="962"/>
      <c r="S24" s="1071"/>
      <c r="T24" s="682"/>
      <c r="U24" s="956"/>
      <c r="V24" s="683"/>
      <c r="W24" s="682"/>
      <c r="X24" s="956"/>
      <c r="Y24" s="683"/>
      <c r="Z24" s="682"/>
      <c r="AA24" s="956"/>
      <c r="AB24" s="957"/>
      <c r="AC24" s="1074"/>
      <c r="AD24" s="958"/>
      <c r="AE24" s="958"/>
      <c r="AF24" s="682"/>
      <c r="AI24" s="150"/>
    </row>
    <row r="25" spans="1:35" ht="12" customHeight="1" x14ac:dyDescent="0.2">
      <c r="A25" s="1565" t="s">
        <v>150</v>
      </c>
      <c r="B25" s="1529"/>
      <c r="D25" s="308"/>
      <c r="E25" s="1074"/>
      <c r="F25" s="682"/>
      <c r="G25" s="1071"/>
      <c r="H25" s="682"/>
      <c r="I25" s="684"/>
      <c r="J25" s="683"/>
      <c r="K25" s="682"/>
      <c r="L25" s="684"/>
      <c r="M25" s="683"/>
      <c r="N25" s="682"/>
      <c r="O25" s="684"/>
      <c r="P25" s="1071"/>
      <c r="Q25" s="682"/>
      <c r="R25" s="962"/>
      <c r="S25" s="1071"/>
      <c r="T25" s="682"/>
      <c r="U25" s="956"/>
      <c r="V25" s="683"/>
      <c r="W25" s="682"/>
      <c r="X25" s="956"/>
      <c r="Y25" s="683"/>
      <c r="Z25" s="682"/>
      <c r="AA25" s="956"/>
      <c r="AB25" s="957"/>
      <c r="AC25" s="1074"/>
      <c r="AD25" s="958"/>
      <c r="AE25" s="958"/>
      <c r="AF25" s="682"/>
      <c r="AI25" s="150"/>
    </row>
    <row r="26" spans="1:35" ht="12" customHeight="1" x14ac:dyDescent="0.2">
      <c r="A26" s="1566" t="s">
        <v>141</v>
      </c>
      <c r="B26" s="1566"/>
      <c r="D26" s="308"/>
      <c r="E26" s="1070">
        <v>127</v>
      </c>
      <c r="F26" s="682"/>
      <c r="G26" s="1071"/>
      <c r="H26" s="681">
        <v>147</v>
      </c>
      <c r="I26" s="684"/>
      <c r="J26" s="683"/>
      <c r="K26" s="681">
        <v>146</v>
      </c>
      <c r="L26" s="684"/>
      <c r="M26" s="683"/>
      <c r="N26" s="681">
        <v>120</v>
      </c>
      <c r="O26" s="684"/>
      <c r="P26" s="1071"/>
      <c r="Q26" s="681">
        <v>130</v>
      </c>
      <c r="R26" s="962"/>
      <c r="S26" s="1071"/>
      <c r="T26" s="681">
        <v>143</v>
      </c>
      <c r="U26" s="956"/>
      <c r="V26" s="683"/>
      <c r="W26" s="681">
        <v>146</v>
      </c>
      <c r="X26" s="956"/>
      <c r="Y26" s="683"/>
      <c r="Z26" s="681">
        <v>118</v>
      </c>
      <c r="AA26" s="956"/>
      <c r="AB26" s="957"/>
      <c r="AC26" s="1070">
        <v>540</v>
      </c>
      <c r="AD26" s="958"/>
      <c r="AE26" s="958"/>
      <c r="AF26" s="681">
        <v>537</v>
      </c>
      <c r="AI26" s="150"/>
    </row>
    <row r="27" spans="1:35" ht="12" customHeight="1" x14ac:dyDescent="0.2">
      <c r="A27" s="1566" t="s">
        <v>142</v>
      </c>
      <c r="B27" s="1566"/>
      <c r="D27" s="308"/>
      <c r="E27" s="1070">
        <v>94</v>
      </c>
      <c r="F27" s="682"/>
      <c r="G27" s="1071"/>
      <c r="H27" s="681">
        <v>110</v>
      </c>
      <c r="I27" s="684"/>
      <c r="J27" s="683"/>
      <c r="K27" s="681">
        <v>111</v>
      </c>
      <c r="L27" s="684"/>
      <c r="M27" s="683"/>
      <c r="N27" s="681">
        <v>86</v>
      </c>
      <c r="O27" s="684"/>
      <c r="P27" s="1071"/>
      <c r="Q27" s="681">
        <v>98</v>
      </c>
      <c r="R27" s="962"/>
      <c r="S27" s="1071"/>
      <c r="T27" s="681">
        <v>106</v>
      </c>
      <c r="U27" s="956"/>
      <c r="V27" s="683"/>
      <c r="W27" s="681">
        <v>108</v>
      </c>
      <c r="X27" s="956"/>
      <c r="Y27" s="683"/>
      <c r="Z27" s="681">
        <v>86</v>
      </c>
      <c r="AA27" s="956"/>
      <c r="AB27" s="957"/>
      <c r="AC27" s="1070">
        <v>401</v>
      </c>
      <c r="AD27" s="958"/>
      <c r="AE27" s="958"/>
      <c r="AF27" s="681">
        <v>398</v>
      </c>
      <c r="AI27" s="150"/>
    </row>
    <row r="28" spans="1:35" ht="12" customHeight="1" x14ac:dyDescent="0.2">
      <c r="A28" s="1566" t="s">
        <v>145</v>
      </c>
      <c r="B28" s="1566"/>
      <c r="D28" s="308"/>
      <c r="E28" s="1072">
        <v>19</v>
      </c>
      <c r="F28" s="682"/>
      <c r="G28" s="1071"/>
      <c r="H28" s="688">
        <v>21</v>
      </c>
      <c r="I28" s="684"/>
      <c r="J28" s="683"/>
      <c r="K28" s="688">
        <v>21</v>
      </c>
      <c r="L28" s="684"/>
      <c r="M28" s="683"/>
      <c r="N28" s="688">
        <v>18</v>
      </c>
      <c r="O28" s="684"/>
      <c r="P28" s="1071"/>
      <c r="Q28" s="688">
        <v>19</v>
      </c>
      <c r="R28" s="962"/>
      <c r="S28" s="1071"/>
      <c r="T28" s="688">
        <v>22</v>
      </c>
      <c r="U28" s="956"/>
      <c r="V28" s="683"/>
      <c r="W28" s="688">
        <v>21</v>
      </c>
      <c r="X28" s="956"/>
      <c r="Y28" s="683"/>
      <c r="Z28" s="688">
        <v>19</v>
      </c>
      <c r="AA28" s="956"/>
      <c r="AB28" s="957"/>
      <c r="AC28" s="1072">
        <v>79</v>
      </c>
      <c r="AD28" s="958"/>
      <c r="AE28" s="958"/>
      <c r="AF28" s="688">
        <v>81</v>
      </c>
      <c r="AI28" s="150"/>
    </row>
    <row r="29" spans="1:35" ht="12" customHeight="1" x14ac:dyDescent="0.2">
      <c r="A29" s="1568" t="s">
        <v>147</v>
      </c>
      <c r="B29" s="1568"/>
      <c r="D29" s="308"/>
      <c r="E29" s="1073">
        <v>240</v>
      </c>
      <c r="F29" s="682"/>
      <c r="G29" s="1071"/>
      <c r="H29" s="685">
        <v>278</v>
      </c>
      <c r="I29" s="684"/>
      <c r="J29" s="683"/>
      <c r="K29" s="685">
        <v>278</v>
      </c>
      <c r="L29" s="684"/>
      <c r="M29" s="683"/>
      <c r="N29" s="685">
        <v>224</v>
      </c>
      <c r="O29" s="684"/>
      <c r="P29" s="1071"/>
      <c r="Q29" s="685">
        <v>247</v>
      </c>
      <c r="R29" s="962"/>
      <c r="S29" s="1071"/>
      <c r="T29" s="685">
        <v>271</v>
      </c>
      <c r="U29" s="956"/>
      <c r="V29" s="683"/>
      <c r="W29" s="685">
        <v>275</v>
      </c>
      <c r="X29" s="956"/>
      <c r="Y29" s="683"/>
      <c r="Z29" s="685">
        <v>223</v>
      </c>
      <c r="AA29" s="956"/>
      <c r="AB29" s="957"/>
      <c r="AC29" s="1073">
        <v>1020</v>
      </c>
      <c r="AD29" s="958"/>
      <c r="AE29" s="958"/>
      <c r="AF29" s="685">
        <v>1016</v>
      </c>
      <c r="AI29" s="150"/>
    </row>
    <row r="30" spans="1:35" ht="12" customHeight="1" x14ac:dyDescent="0.2">
      <c r="A30" s="1529"/>
      <c r="B30" s="1529"/>
      <c r="D30" s="308"/>
      <c r="E30" s="1257"/>
      <c r="F30" s="682"/>
      <c r="G30" s="1071"/>
      <c r="H30" s="683"/>
      <c r="I30" s="684"/>
      <c r="J30" s="683"/>
      <c r="K30" s="683"/>
      <c r="L30" s="684"/>
      <c r="M30" s="683"/>
      <c r="N30" s="683"/>
      <c r="O30" s="684"/>
      <c r="P30" s="1071"/>
      <c r="Q30" s="683"/>
      <c r="R30" s="962"/>
      <c r="S30" s="1071"/>
      <c r="T30" s="683"/>
      <c r="U30" s="956"/>
      <c r="V30" s="683"/>
      <c r="W30" s="683"/>
      <c r="X30" s="956"/>
      <c r="Y30" s="683"/>
      <c r="Z30" s="683"/>
      <c r="AA30" s="956"/>
      <c r="AB30" s="957"/>
      <c r="AC30" s="1257"/>
      <c r="AD30" s="958"/>
      <c r="AE30" s="958"/>
      <c r="AF30" s="683"/>
      <c r="AI30" s="150"/>
    </row>
    <row r="31" spans="1:35" ht="12" customHeight="1" x14ac:dyDescent="0.2">
      <c r="A31" s="1573" t="s">
        <v>168</v>
      </c>
      <c r="B31" s="1573"/>
      <c r="D31" s="308"/>
      <c r="E31" s="1074"/>
      <c r="F31" s="682"/>
      <c r="G31" s="1071"/>
      <c r="H31" s="682"/>
      <c r="I31" s="684"/>
      <c r="J31" s="683"/>
      <c r="K31" s="682"/>
      <c r="L31" s="684"/>
      <c r="M31" s="683"/>
      <c r="N31" s="682"/>
      <c r="O31" s="684"/>
      <c r="P31" s="1071"/>
      <c r="Q31" s="682"/>
      <c r="R31" s="962"/>
      <c r="S31" s="1071"/>
      <c r="T31" s="682"/>
      <c r="U31" s="956"/>
      <c r="V31" s="683"/>
      <c r="W31" s="682"/>
      <c r="X31" s="956"/>
      <c r="Y31" s="683"/>
      <c r="Z31" s="682"/>
      <c r="AA31" s="956"/>
      <c r="AB31" s="957"/>
      <c r="AC31" s="1074"/>
      <c r="AD31" s="958"/>
      <c r="AE31" s="958"/>
      <c r="AF31" s="682"/>
      <c r="AI31" s="150"/>
    </row>
    <row r="32" spans="1:35" ht="12" customHeight="1" x14ac:dyDescent="0.2">
      <c r="A32" s="1566" t="s">
        <v>141</v>
      </c>
      <c r="B32" s="1566"/>
      <c r="D32" s="308"/>
      <c r="E32" s="1070">
        <v>6057</v>
      </c>
      <c r="F32" s="682"/>
      <c r="G32" s="1071"/>
      <c r="H32" s="681">
        <v>6271</v>
      </c>
      <c r="I32" s="684"/>
      <c r="J32" s="683"/>
      <c r="K32" s="681">
        <v>6087</v>
      </c>
      <c r="L32" s="684"/>
      <c r="M32" s="683"/>
      <c r="N32" s="681">
        <v>6047</v>
      </c>
      <c r="O32" s="684"/>
      <c r="P32" s="1071"/>
      <c r="Q32" s="681">
        <v>5854</v>
      </c>
      <c r="R32" s="962"/>
      <c r="S32" s="1071"/>
      <c r="T32" s="681">
        <v>5987</v>
      </c>
      <c r="U32" s="956"/>
      <c r="V32" s="683"/>
      <c r="W32" s="681">
        <v>5787</v>
      </c>
      <c r="X32" s="956"/>
      <c r="Y32" s="683"/>
      <c r="Z32" s="681">
        <v>5739</v>
      </c>
      <c r="AA32" s="956"/>
      <c r="AB32" s="957"/>
      <c r="AC32" s="1070">
        <v>24462</v>
      </c>
      <c r="AD32" s="958"/>
      <c r="AE32" s="958"/>
      <c r="AF32" s="681">
        <v>23367</v>
      </c>
      <c r="AI32" s="150"/>
    </row>
    <row r="33" spans="1:35" ht="12" customHeight="1" x14ac:dyDescent="0.2">
      <c r="A33" s="1566" t="s">
        <v>142</v>
      </c>
      <c r="B33" s="1566"/>
      <c r="D33" s="308"/>
      <c r="E33" s="1070">
        <v>1982</v>
      </c>
      <c r="F33" s="682"/>
      <c r="G33" s="1071"/>
      <c r="H33" s="681">
        <v>2288</v>
      </c>
      <c r="I33" s="684"/>
      <c r="J33" s="683"/>
      <c r="K33" s="681">
        <v>2219</v>
      </c>
      <c r="L33" s="684"/>
      <c r="M33" s="683"/>
      <c r="N33" s="681">
        <v>1676</v>
      </c>
      <c r="O33" s="684"/>
      <c r="P33" s="1071"/>
      <c r="Q33" s="681">
        <v>1898</v>
      </c>
      <c r="R33" s="962"/>
      <c r="S33" s="1071"/>
      <c r="T33" s="681">
        <v>2144</v>
      </c>
      <c r="U33" s="956"/>
      <c r="V33" s="683"/>
      <c r="W33" s="681">
        <v>2084</v>
      </c>
      <c r="X33" s="956"/>
      <c r="Y33" s="683"/>
      <c r="Z33" s="681">
        <v>1572</v>
      </c>
      <c r="AA33" s="956"/>
      <c r="AB33" s="957"/>
      <c r="AC33" s="1070">
        <v>8165</v>
      </c>
      <c r="AD33" s="958"/>
      <c r="AE33" s="958"/>
      <c r="AF33" s="681">
        <v>7698</v>
      </c>
      <c r="AI33" s="150"/>
    </row>
    <row r="34" spans="1:35" ht="12" customHeight="1" x14ac:dyDescent="0.2">
      <c r="A34" s="1566" t="s">
        <v>145</v>
      </c>
      <c r="B34" s="1566"/>
      <c r="D34" s="308"/>
      <c r="E34" s="1070">
        <v>455</v>
      </c>
      <c r="F34" s="682"/>
      <c r="G34" s="1071"/>
      <c r="H34" s="681">
        <v>515</v>
      </c>
      <c r="I34" s="684"/>
      <c r="J34" s="683"/>
      <c r="K34" s="681">
        <v>501</v>
      </c>
      <c r="L34" s="684"/>
      <c r="M34" s="683"/>
      <c r="N34" s="681">
        <v>419</v>
      </c>
      <c r="O34" s="684"/>
      <c r="P34" s="1071"/>
      <c r="Q34" s="681">
        <v>441</v>
      </c>
      <c r="R34" s="962"/>
      <c r="S34" s="1071"/>
      <c r="T34" s="681">
        <v>496</v>
      </c>
      <c r="U34" s="956"/>
      <c r="V34" s="683"/>
      <c r="W34" s="681">
        <v>498</v>
      </c>
      <c r="X34" s="956"/>
      <c r="Y34" s="683"/>
      <c r="Z34" s="681">
        <v>396</v>
      </c>
      <c r="AA34" s="956"/>
      <c r="AB34" s="957"/>
      <c r="AC34" s="1070">
        <v>1890</v>
      </c>
      <c r="AD34" s="958"/>
      <c r="AE34" s="958"/>
      <c r="AF34" s="681">
        <v>1831</v>
      </c>
      <c r="AI34" s="150"/>
    </row>
    <row r="35" spans="1:35" ht="12" customHeight="1" x14ac:dyDescent="0.2">
      <c r="A35" s="1566" t="s">
        <v>146</v>
      </c>
      <c r="B35" s="1566"/>
      <c r="D35" s="308"/>
      <c r="E35" s="1072">
        <v>243</v>
      </c>
      <c r="F35" s="682"/>
      <c r="G35" s="1071"/>
      <c r="H35" s="688">
        <v>238</v>
      </c>
      <c r="I35" s="684"/>
      <c r="J35" s="683"/>
      <c r="K35" s="688">
        <v>236</v>
      </c>
      <c r="L35" s="684"/>
      <c r="M35" s="683"/>
      <c r="N35" s="688">
        <v>185</v>
      </c>
      <c r="O35" s="684"/>
      <c r="P35" s="1071"/>
      <c r="Q35" s="688">
        <v>177</v>
      </c>
      <c r="R35" s="962"/>
      <c r="S35" s="1071"/>
      <c r="T35" s="688">
        <v>173</v>
      </c>
      <c r="U35" s="956"/>
      <c r="V35" s="683"/>
      <c r="W35" s="688">
        <v>172</v>
      </c>
      <c r="X35" s="956"/>
      <c r="Y35" s="683"/>
      <c r="Z35" s="688">
        <v>137</v>
      </c>
      <c r="AA35" s="956"/>
      <c r="AB35" s="957"/>
      <c r="AC35" s="1072">
        <v>902</v>
      </c>
      <c r="AD35" s="958"/>
      <c r="AE35" s="958"/>
      <c r="AF35" s="688">
        <v>659</v>
      </c>
      <c r="AI35" s="150"/>
    </row>
    <row r="36" spans="1:35" ht="12" customHeight="1" x14ac:dyDescent="0.2">
      <c r="A36" s="1568" t="s">
        <v>147</v>
      </c>
      <c r="B36" s="1568"/>
      <c r="D36" s="308"/>
      <c r="E36" s="1073">
        <v>8737</v>
      </c>
      <c r="F36" s="682"/>
      <c r="G36" s="1071"/>
      <c r="H36" s="685">
        <v>9312</v>
      </c>
      <c r="I36" s="684"/>
      <c r="J36" s="683"/>
      <c r="K36" s="685">
        <v>9043</v>
      </c>
      <c r="L36" s="684"/>
      <c r="M36" s="683"/>
      <c r="N36" s="685">
        <v>8327</v>
      </c>
      <c r="O36" s="684"/>
      <c r="P36" s="1071"/>
      <c r="Q36" s="685">
        <v>8370</v>
      </c>
      <c r="R36" s="962"/>
      <c r="S36" s="1071"/>
      <c r="T36" s="685">
        <v>8800</v>
      </c>
      <c r="U36" s="956"/>
      <c r="V36" s="683"/>
      <c r="W36" s="685">
        <v>8541</v>
      </c>
      <c r="X36" s="956"/>
      <c r="Y36" s="683"/>
      <c r="Z36" s="685">
        <v>7844</v>
      </c>
      <c r="AA36" s="956"/>
      <c r="AB36" s="957"/>
      <c r="AC36" s="1073">
        <v>35419</v>
      </c>
      <c r="AD36" s="958"/>
      <c r="AE36" s="958"/>
      <c r="AF36" s="685">
        <v>33555</v>
      </c>
      <c r="AI36" s="150"/>
    </row>
    <row r="37" spans="1:35" ht="12" customHeight="1" x14ac:dyDescent="0.2">
      <c r="A37" s="1529"/>
      <c r="B37" s="1529"/>
      <c r="D37" s="308"/>
      <c r="E37" s="1074"/>
      <c r="F37" s="682"/>
      <c r="G37" s="1071"/>
      <c r="H37" s="682"/>
      <c r="I37" s="684"/>
      <c r="J37" s="683"/>
      <c r="K37" s="682"/>
      <c r="L37" s="684"/>
      <c r="M37" s="683"/>
      <c r="N37" s="682"/>
      <c r="O37" s="684"/>
      <c r="P37" s="1071"/>
      <c r="Q37" s="682"/>
      <c r="R37" s="962"/>
      <c r="S37" s="1071"/>
      <c r="T37" s="682"/>
      <c r="U37" s="956"/>
      <c r="V37" s="683"/>
      <c r="W37" s="682"/>
      <c r="X37" s="956"/>
      <c r="Y37" s="683"/>
      <c r="Z37" s="682"/>
      <c r="AA37" s="956"/>
      <c r="AB37" s="957"/>
      <c r="AC37" s="1074"/>
      <c r="AD37" s="958"/>
      <c r="AE37" s="958"/>
      <c r="AF37" s="682"/>
      <c r="AI37" s="150"/>
    </row>
    <row r="38" spans="1:35" ht="12" customHeight="1" x14ac:dyDescent="0.2">
      <c r="A38" s="1573" t="s">
        <v>169</v>
      </c>
      <c r="B38" s="1529"/>
      <c r="D38" s="308"/>
      <c r="E38" s="1072">
        <v>0</v>
      </c>
      <c r="F38" s="682"/>
      <c r="G38" s="1071"/>
      <c r="H38" s="688">
        <v>0</v>
      </c>
      <c r="I38" s="684"/>
      <c r="J38" s="683"/>
      <c r="K38" s="688">
        <v>0</v>
      </c>
      <c r="L38" s="684"/>
      <c r="M38" s="683"/>
      <c r="N38" s="688">
        <v>0</v>
      </c>
      <c r="O38" s="684"/>
      <c r="P38" s="1071"/>
      <c r="Q38" s="688">
        <v>0</v>
      </c>
      <c r="R38" s="962"/>
      <c r="S38" s="1071"/>
      <c r="T38" s="688">
        <v>0</v>
      </c>
      <c r="U38" s="956"/>
      <c r="V38" s="683"/>
      <c r="W38" s="688">
        <v>0</v>
      </c>
      <c r="X38" s="956"/>
      <c r="Y38" s="683"/>
      <c r="Z38" s="688">
        <v>0</v>
      </c>
      <c r="AA38" s="956"/>
      <c r="AB38" s="957"/>
      <c r="AC38" s="1072">
        <v>0</v>
      </c>
      <c r="AD38" s="958"/>
      <c r="AE38" s="958"/>
      <c r="AF38" s="688">
        <v>0</v>
      </c>
      <c r="AI38" s="150"/>
    </row>
    <row r="39" spans="1:35" ht="12" customHeight="1" x14ac:dyDescent="0.2">
      <c r="A39" s="1529"/>
      <c r="B39" s="1529"/>
      <c r="D39" s="308"/>
      <c r="E39" s="1075"/>
      <c r="F39" s="582"/>
      <c r="G39" s="1076"/>
      <c r="H39" s="1077"/>
      <c r="I39" s="583"/>
      <c r="J39" s="560"/>
      <c r="K39" s="1077"/>
      <c r="L39" s="583"/>
      <c r="M39" s="560"/>
      <c r="N39" s="1077"/>
      <c r="O39" s="583"/>
      <c r="P39" s="1076"/>
      <c r="Q39" s="1077"/>
      <c r="R39" s="697"/>
      <c r="S39" s="1076"/>
      <c r="T39" s="1077"/>
      <c r="U39" s="709"/>
      <c r="V39" s="560"/>
      <c r="W39" s="1077"/>
      <c r="X39" s="709"/>
      <c r="Y39" s="560"/>
      <c r="Z39" s="1077"/>
      <c r="AA39" s="709"/>
      <c r="AB39" s="663"/>
      <c r="AC39" s="1075"/>
      <c r="AD39" s="1067"/>
      <c r="AE39" s="1067"/>
      <c r="AF39" s="1077"/>
      <c r="AI39" s="150"/>
    </row>
    <row r="40" spans="1:35" ht="12" customHeight="1" thickBot="1" x14ac:dyDescent="0.25">
      <c r="A40" s="1565" t="s">
        <v>170</v>
      </c>
      <c r="B40" s="1529"/>
      <c r="D40" s="308"/>
      <c r="E40" s="1078">
        <v>8737</v>
      </c>
      <c r="F40" s="680"/>
      <c r="G40" s="1069"/>
      <c r="H40" s="690">
        <v>9312</v>
      </c>
      <c r="I40" s="909"/>
      <c r="J40" s="941"/>
      <c r="K40" s="690">
        <v>9043</v>
      </c>
      <c r="L40" s="909"/>
      <c r="M40" s="941"/>
      <c r="N40" s="690">
        <v>8327</v>
      </c>
      <c r="O40" s="909">
        <v>4</v>
      </c>
      <c r="P40" s="1069"/>
      <c r="Q40" s="690">
        <v>8370</v>
      </c>
      <c r="R40" s="960"/>
      <c r="S40" s="1069"/>
      <c r="T40" s="690">
        <v>8800</v>
      </c>
      <c r="U40" s="951"/>
      <c r="V40" s="941"/>
      <c r="W40" s="690">
        <v>8541</v>
      </c>
      <c r="X40" s="951"/>
      <c r="Y40" s="941"/>
      <c r="Z40" s="690">
        <v>7844</v>
      </c>
      <c r="AA40" s="951"/>
      <c r="AB40" s="952"/>
      <c r="AC40" s="1078">
        <v>35419</v>
      </c>
      <c r="AD40" s="953"/>
      <c r="AE40" s="953"/>
      <c r="AF40" s="690">
        <v>33555</v>
      </c>
      <c r="AI40" s="150"/>
    </row>
    <row r="41" spans="1:35" ht="12" customHeight="1" thickTop="1" x14ac:dyDescent="0.2">
      <c r="A41" s="1529"/>
      <c r="B41" s="1529"/>
      <c r="D41" s="308"/>
      <c r="E41" s="1079"/>
      <c r="F41" s="680"/>
      <c r="G41" s="1069"/>
      <c r="H41" s="1080"/>
      <c r="I41" s="909"/>
      <c r="J41" s="941"/>
      <c r="K41" s="1080"/>
      <c r="L41" s="909"/>
      <c r="M41" s="941"/>
      <c r="N41" s="1080"/>
      <c r="O41" s="909"/>
      <c r="P41" s="1069"/>
      <c r="Q41" s="1080"/>
      <c r="R41" s="960"/>
      <c r="S41" s="1069"/>
      <c r="T41" s="1080"/>
      <c r="U41" s="951"/>
      <c r="V41" s="941"/>
      <c r="W41" s="1080"/>
      <c r="X41" s="951"/>
      <c r="Y41" s="941"/>
      <c r="Z41" s="1080"/>
      <c r="AA41" s="951"/>
      <c r="AB41" s="952"/>
      <c r="AC41" s="1079"/>
      <c r="AD41" s="953"/>
      <c r="AE41" s="953"/>
      <c r="AF41" s="1080"/>
      <c r="AI41" s="150"/>
    </row>
    <row r="42" spans="1:35" ht="14.1" customHeight="1" x14ac:dyDescent="0.2">
      <c r="A42" s="1563" t="s">
        <v>341</v>
      </c>
      <c r="B42" s="1526"/>
      <c r="D42" s="308"/>
      <c r="E42" s="1081"/>
      <c r="F42" s="680"/>
      <c r="G42" s="1069"/>
      <c r="H42" s="680"/>
      <c r="I42" s="909"/>
      <c r="J42" s="941"/>
      <c r="K42" s="680"/>
      <c r="L42" s="909"/>
      <c r="M42" s="941"/>
      <c r="N42" s="680"/>
      <c r="O42" s="909"/>
      <c r="P42" s="1069"/>
      <c r="Q42" s="680"/>
      <c r="R42" s="960"/>
      <c r="S42" s="1069"/>
      <c r="T42" s="680"/>
      <c r="U42" s="951"/>
      <c r="V42" s="941"/>
      <c r="W42" s="680"/>
      <c r="X42" s="951"/>
      <c r="Y42" s="941"/>
      <c r="Z42" s="680"/>
      <c r="AA42" s="951"/>
      <c r="AB42" s="952"/>
      <c r="AC42" s="1081"/>
      <c r="AD42" s="953"/>
      <c r="AE42" s="953"/>
      <c r="AF42" s="680"/>
      <c r="AI42" s="150"/>
    </row>
    <row r="43" spans="1:35" ht="12" customHeight="1" x14ac:dyDescent="0.2">
      <c r="A43" s="1566" t="s">
        <v>550</v>
      </c>
      <c r="B43" s="1566"/>
      <c r="D43" s="308"/>
      <c r="E43" s="1068">
        <v>278</v>
      </c>
      <c r="F43" s="680"/>
      <c r="G43" s="1069"/>
      <c r="H43" s="678">
        <v>181</v>
      </c>
      <c r="I43" s="909"/>
      <c r="J43" s="941"/>
      <c r="K43" s="678">
        <v>167</v>
      </c>
      <c r="L43" s="909"/>
      <c r="M43" s="941"/>
      <c r="N43" s="678">
        <v>206</v>
      </c>
      <c r="O43" s="909"/>
      <c r="P43" s="1069"/>
      <c r="Q43" s="678">
        <v>323</v>
      </c>
      <c r="R43" s="960"/>
      <c r="S43" s="1069"/>
      <c r="T43" s="678">
        <v>194</v>
      </c>
      <c r="U43" s="951"/>
      <c r="V43" s="941"/>
      <c r="W43" s="678">
        <v>126</v>
      </c>
      <c r="X43" s="951"/>
      <c r="Y43" s="941"/>
      <c r="Z43" s="678">
        <v>130</v>
      </c>
      <c r="AA43" s="951"/>
      <c r="AB43" s="952"/>
      <c r="AC43" s="1068">
        <v>832</v>
      </c>
      <c r="AD43" s="953"/>
      <c r="AE43" s="953"/>
      <c r="AF43" s="678">
        <v>773</v>
      </c>
      <c r="AI43" s="150"/>
    </row>
    <row r="44" spans="1:35" ht="12" customHeight="1" x14ac:dyDescent="0.2">
      <c r="A44" s="1566" t="s">
        <v>153</v>
      </c>
      <c r="B44" s="1566"/>
      <c r="D44" s="308"/>
      <c r="E44" s="1070">
        <v>123</v>
      </c>
      <c r="F44" s="682"/>
      <c r="G44" s="1071"/>
      <c r="H44" s="683">
        <v>126</v>
      </c>
      <c r="I44" s="684"/>
      <c r="J44" s="683"/>
      <c r="K44" s="683">
        <v>120</v>
      </c>
      <c r="L44" s="684"/>
      <c r="M44" s="683"/>
      <c r="N44" s="683">
        <v>99</v>
      </c>
      <c r="O44" s="684"/>
      <c r="P44" s="1071"/>
      <c r="Q44" s="683">
        <v>105</v>
      </c>
      <c r="R44" s="962"/>
      <c r="S44" s="1071"/>
      <c r="T44" s="683">
        <v>99</v>
      </c>
      <c r="U44" s="956"/>
      <c r="V44" s="683"/>
      <c r="W44" s="683">
        <v>103</v>
      </c>
      <c r="X44" s="956"/>
      <c r="Y44" s="683"/>
      <c r="Z44" s="683">
        <v>92</v>
      </c>
      <c r="AA44" s="956"/>
      <c r="AB44" s="957"/>
      <c r="AC44" s="1070">
        <v>468</v>
      </c>
      <c r="AD44" s="958"/>
      <c r="AE44" s="958"/>
      <c r="AF44" s="683">
        <v>399</v>
      </c>
      <c r="AI44" s="150"/>
    </row>
    <row r="45" spans="1:35" ht="12" customHeight="1" x14ac:dyDescent="0.2">
      <c r="A45" s="1566" t="s">
        <v>152</v>
      </c>
      <c r="B45" s="1566"/>
      <c r="D45" s="308"/>
      <c r="E45" s="1070">
        <v>52</v>
      </c>
      <c r="F45" s="682"/>
      <c r="G45" s="1071"/>
      <c r="H45" s="681">
        <v>57</v>
      </c>
      <c r="I45" s="684"/>
      <c r="J45" s="683"/>
      <c r="K45" s="681">
        <v>63</v>
      </c>
      <c r="L45" s="684"/>
      <c r="M45" s="683"/>
      <c r="N45" s="681">
        <v>63</v>
      </c>
      <c r="O45" s="684"/>
      <c r="P45" s="1071"/>
      <c r="Q45" s="681">
        <v>61</v>
      </c>
      <c r="R45" s="962"/>
      <c r="S45" s="1071"/>
      <c r="T45" s="681">
        <v>65</v>
      </c>
      <c r="U45" s="956"/>
      <c r="V45" s="683"/>
      <c r="W45" s="681">
        <v>68</v>
      </c>
      <c r="X45" s="956"/>
      <c r="Y45" s="683"/>
      <c r="Z45" s="681">
        <v>65</v>
      </c>
      <c r="AA45" s="956"/>
      <c r="AB45" s="957"/>
      <c r="AC45" s="1070">
        <v>235</v>
      </c>
      <c r="AD45" s="958"/>
      <c r="AE45" s="958"/>
      <c r="AF45" s="681">
        <v>259</v>
      </c>
      <c r="AI45" s="150"/>
    </row>
    <row r="46" spans="1:35" ht="12" customHeight="1" x14ac:dyDescent="0.2">
      <c r="A46" s="1568" t="s">
        <v>147</v>
      </c>
      <c r="B46" s="1568"/>
      <c r="D46" s="308"/>
      <c r="E46" s="1082">
        <v>453</v>
      </c>
      <c r="F46" s="1083"/>
      <c r="G46" s="1084"/>
      <c r="H46" s="1085">
        <v>364</v>
      </c>
      <c r="I46" s="1086"/>
      <c r="J46" s="1087"/>
      <c r="K46" s="1085">
        <v>350</v>
      </c>
      <c r="L46" s="1086"/>
      <c r="M46" s="1087"/>
      <c r="N46" s="1085">
        <v>368</v>
      </c>
      <c r="O46" s="1086"/>
      <c r="P46" s="1084"/>
      <c r="Q46" s="1085">
        <v>489</v>
      </c>
      <c r="R46" s="1088"/>
      <c r="S46" s="1084"/>
      <c r="T46" s="1085">
        <v>358</v>
      </c>
      <c r="U46" s="1089"/>
      <c r="V46" s="1087"/>
      <c r="W46" s="1085">
        <v>297</v>
      </c>
      <c r="X46" s="1089"/>
      <c r="Y46" s="1087"/>
      <c r="Z46" s="1085">
        <v>287</v>
      </c>
      <c r="AA46" s="1089"/>
      <c r="AB46" s="1090"/>
      <c r="AC46" s="1082">
        <v>1535</v>
      </c>
      <c r="AD46" s="1091"/>
      <c r="AE46" s="1091"/>
      <c r="AF46" s="1085">
        <v>1431</v>
      </c>
      <c r="AI46" s="150"/>
    </row>
    <row r="47" spans="1:35" ht="12" customHeight="1" x14ac:dyDescent="0.2">
      <c r="A47" s="1529"/>
      <c r="B47" s="1529"/>
      <c r="D47" s="308"/>
      <c r="E47" s="1068"/>
      <c r="F47" s="680"/>
      <c r="G47" s="1069"/>
      <c r="H47" s="941"/>
      <c r="I47" s="909"/>
      <c r="J47" s="941"/>
      <c r="K47" s="941"/>
      <c r="L47" s="909"/>
      <c r="M47" s="941"/>
      <c r="N47" s="941"/>
      <c r="O47" s="909"/>
      <c r="P47" s="1069"/>
      <c r="Q47" s="941"/>
      <c r="R47" s="960"/>
      <c r="S47" s="1069"/>
      <c r="T47" s="941"/>
      <c r="U47" s="951"/>
      <c r="V47" s="941"/>
      <c r="W47" s="941"/>
      <c r="X47" s="951"/>
      <c r="Y47" s="941"/>
      <c r="Z47" s="941"/>
      <c r="AA47" s="951"/>
      <c r="AB47" s="952"/>
      <c r="AC47" s="1068"/>
      <c r="AD47" s="953"/>
      <c r="AE47" s="953"/>
      <c r="AF47" s="941"/>
      <c r="AI47" s="150"/>
    </row>
    <row r="48" spans="1:35" ht="12" customHeight="1" thickBot="1" x14ac:dyDescent="0.25">
      <c r="A48" s="1565" t="s">
        <v>171</v>
      </c>
      <c r="B48" s="1529"/>
      <c r="D48" s="308"/>
      <c r="E48" s="1078">
        <v>9190</v>
      </c>
      <c r="F48" s="680"/>
      <c r="G48" s="1069"/>
      <c r="H48" s="690">
        <v>9676</v>
      </c>
      <c r="I48" s="909"/>
      <c r="J48" s="941"/>
      <c r="K48" s="690">
        <v>9393</v>
      </c>
      <c r="L48" s="909"/>
      <c r="M48" s="941"/>
      <c r="N48" s="690">
        <v>8695</v>
      </c>
      <c r="O48" s="909"/>
      <c r="P48" s="1069"/>
      <c r="Q48" s="690">
        <v>8859</v>
      </c>
      <c r="R48" s="960"/>
      <c r="S48" s="1069"/>
      <c r="T48" s="690">
        <v>9158</v>
      </c>
      <c r="U48" s="951"/>
      <c r="V48" s="941"/>
      <c r="W48" s="690">
        <v>8838</v>
      </c>
      <c r="X48" s="951"/>
      <c r="Y48" s="941"/>
      <c r="Z48" s="690">
        <v>8131</v>
      </c>
      <c r="AA48" s="951"/>
      <c r="AB48" s="952"/>
      <c r="AC48" s="1078">
        <v>36954</v>
      </c>
      <c r="AD48" s="953"/>
      <c r="AE48" s="953"/>
      <c r="AF48" s="690">
        <v>34986</v>
      </c>
      <c r="AI48" s="150"/>
    </row>
    <row r="49" spans="1:35" ht="12" customHeight="1" thickTop="1" x14ac:dyDescent="0.2">
      <c r="A49" s="1529"/>
      <c r="B49" s="1529"/>
      <c r="D49" s="308"/>
      <c r="E49" s="1079"/>
      <c r="F49" s="680"/>
      <c r="G49" s="1069"/>
      <c r="H49" s="1080"/>
      <c r="I49" s="909"/>
      <c r="J49" s="941"/>
      <c r="K49" s="1080"/>
      <c r="L49" s="909"/>
      <c r="M49" s="941"/>
      <c r="N49" s="1080"/>
      <c r="O49" s="909"/>
      <c r="P49" s="1069"/>
      <c r="Q49" s="1080"/>
      <c r="R49" s="960"/>
      <c r="S49" s="1069"/>
      <c r="T49" s="1080"/>
      <c r="U49" s="951"/>
      <c r="V49" s="941"/>
      <c r="W49" s="1080"/>
      <c r="X49" s="951"/>
      <c r="Y49" s="941"/>
      <c r="Z49" s="1080"/>
      <c r="AA49" s="951"/>
      <c r="AB49" s="952"/>
      <c r="AC49" s="1079"/>
      <c r="AD49" s="953"/>
      <c r="AE49" s="953"/>
      <c r="AF49" s="1080"/>
      <c r="AI49" s="150"/>
    </row>
    <row r="50" spans="1:35" ht="12" customHeight="1" x14ac:dyDescent="0.2">
      <c r="A50" s="1573" t="s">
        <v>172</v>
      </c>
      <c r="B50" s="1529"/>
      <c r="D50" s="308"/>
      <c r="E50" s="1081"/>
      <c r="F50" s="680"/>
      <c r="G50" s="1069"/>
      <c r="H50" s="680"/>
      <c r="I50" s="909"/>
      <c r="J50" s="941"/>
      <c r="K50" s="680"/>
      <c r="L50" s="909"/>
      <c r="M50" s="941"/>
      <c r="N50" s="680"/>
      <c r="O50" s="909"/>
      <c r="P50" s="1069"/>
      <c r="Q50" s="680"/>
      <c r="R50" s="960"/>
      <c r="S50" s="1069"/>
      <c r="T50" s="680"/>
      <c r="U50" s="951"/>
      <c r="V50" s="941"/>
      <c r="W50" s="680"/>
      <c r="X50" s="951"/>
      <c r="Y50" s="941"/>
      <c r="Z50" s="680"/>
      <c r="AA50" s="951"/>
      <c r="AB50" s="952"/>
      <c r="AC50" s="1081"/>
      <c r="AD50" s="953"/>
      <c r="AE50" s="953"/>
      <c r="AF50" s="680"/>
      <c r="AI50" s="150"/>
    </row>
    <row r="51" spans="1:35" ht="14.1" customHeight="1" x14ac:dyDescent="0.2">
      <c r="A51" s="1570" t="s">
        <v>342</v>
      </c>
      <c r="B51" s="1570"/>
      <c r="D51" s="308"/>
      <c r="E51" s="1068">
        <v>1901</v>
      </c>
      <c r="F51" s="680"/>
      <c r="G51" s="1069"/>
      <c r="H51" s="678">
        <v>1871</v>
      </c>
      <c r="I51" s="909"/>
      <c r="J51" s="941"/>
      <c r="K51" s="678">
        <v>1840</v>
      </c>
      <c r="L51" s="909"/>
      <c r="M51" s="941"/>
      <c r="N51" s="678">
        <v>1806</v>
      </c>
      <c r="O51" s="909"/>
      <c r="P51" s="1069"/>
      <c r="Q51" s="678">
        <v>1780</v>
      </c>
      <c r="R51" s="960"/>
      <c r="S51" s="1069"/>
      <c r="T51" s="678">
        <v>1758</v>
      </c>
      <c r="U51" s="951"/>
      <c r="V51" s="941"/>
      <c r="W51" s="678">
        <v>1719</v>
      </c>
      <c r="X51" s="951"/>
      <c r="Y51" s="941"/>
      <c r="Z51" s="678">
        <v>1679</v>
      </c>
      <c r="AA51" s="951"/>
      <c r="AB51" s="952"/>
      <c r="AC51" s="1068">
        <v>1901</v>
      </c>
      <c r="AD51" s="953"/>
      <c r="AE51" s="953"/>
      <c r="AF51" s="678">
        <v>1780</v>
      </c>
      <c r="AI51" s="150"/>
    </row>
    <row r="52" spans="1:35" ht="14.1" customHeight="1" x14ac:dyDescent="0.2">
      <c r="A52" s="1570" t="s">
        <v>343</v>
      </c>
      <c r="B52" s="1570"/>
      <c r="D52" s="308"/>
      <c r="E52" s="1070">
        <v>134</v>
      </c>
      <c r="F52" s="682"/>
      <c r="G52" s="1071"/>
      <c r="H52" s="681">
        <v>153</v>
      </c>
      <c r="I52" s="684"/>
      <c r="J52" s="683"/>
      <c r="K52" s="681">
        <v>150</v>
      </c>
      <c r="L52" s="684"/>
      <c r="M52" s="683"/>
      <c r="N52" s="681">
        <v>145</v>
      </c>
      <c r="O52" s="684"/>
      <c r="P52" s="1071"/>
      <c r="Q52" s="681">
        <v>140</v>
      </c>
      <c r="R52" s="962"/>
      <c r="S52" s="1071"/>
      <c r="T52" s="681">
        <v>156</v>
      </c>
      <c r="U52" s="956"/>
      <c r="V52" s="683"/>
      <c r="W52" s="681">
        <v>156</v>
      </c>
      <c r="X52" s="956"/>
      <c r="Y52" s="683"/>
      <c r="Z52" s="681">
        <v>148</v>
      </c>
      <c r="AA52" s="956"/>
      <c r="AB52" s="957"/>
      <c r="AC52" s="1070">
        <v>582</v>
      </c>
      <c r="AD52" s="958"/>
      <c r="AE52" s="958"/>
      <c r="AF52" s="681">
        <v>600</v>
      </c>
      <c r="AI52" s="150"/>
    </row>
    <row r="53" spans="1:35" x14ac:dyDescent="0.2">
      <c r="A53" s="1529"/>
      <c r="B53" s="1529"/>
      <c r="D53" s="308"/>
      <c r="E53" s="1092"/>
      <c r="F53" s="582"/>
      <c r="G53" s="1076"/>
      <c r="H53" s="582"/>
      <c r="I53" s="583"/>
      <c r="J53" s="560"/>
      <c r="K53" s="582"/>
      <c r="L53" s="583"/>
      <c r="M53" s="560"/>
      <c r="N53" s="582"/>
      <c r="O53" s="583"/>
      <c r="P53" s="1076"/>
      <c r="Q53" s="582"/>
      <c r="R53" s="697"/>
      <c r="S53" s="1076"/>
      <c r="T53" s="582"/>
      <c r="U53" s="709"/>
      <c r="V53" s="560"/>
      <c r="W53" s="582"/>
      <c r="X53" s="709"/>
      <c r="Y53" s="560"/>
      <c r="Z53" s="582"/>
      <c r="AA53" s="709"/>
      <c r="AB53" s="663"/>
      <c r="AC53" s="1092"/>
      <c r="AD53" s="1067"/>
      <c r="AE53" s="1067"/>
      <c r="AF53" s="582"/>
      <c r="AI53" s="150"/>
    </row>
    <row r="54" spans="1:35" ht="15.75" customHeight="1" x14ac:dyDescent="0.2">
      <c r="A54" s="1563" t="s">
        <v>351</v>
      </c>
      <c r="B54" s="1526"/>
      <c r="D54" s="308"/>
      <c r="E54" s="1092"/>
      <c r="F54" s="582"/>
      <c r="G54" s="1076"/>
      <c r="H54" s="582"/>
      <c r="I54" s="583"/>
      <c r="J54" s="560"/>
      <c r="K54" s="582"/>
      <c r="L54" s="583"/>
      <c r="M54" s="560"/>
      <c r="N54" s="582"/>
      <c r="O54" s="583"/>
      <c r="P54" s="1076"/>
      <c r="Q54" s="582"/>
      <c r="R54" s="697"/>
      <c r="S54" s="1076"/>
      <c r="T54" s="582"/>
      <c r="U54" s="709"/>
      <c r="V54" s="560"/>
      <c r="W54" s="582"/>
      <c r="X54" s="709"/>
      <c r="Y54" s="560"/>
      <c r="Z54" s="582"/>
      <c r="AA54" s="709"/>
      <c r="AB54" s="663"/>
      <c r="AC54" s="1092"/>
      <c r="AD54" s="1067"/>
      <c r="AE54" s="1067"/>
      <c r="AF54" s="582"/>
      <c r="AI54" s="150"/>
    </row>
    <row r="55" spans="1:35" ht="12" customHeight="1" x14ac:dyDescent="0.2">
      <c r="A55" s="1566" t="s">
        <v>141</v>
      </c>
      <c r="B55" s="1566"/>
      <c r="D55" s="308"/>
      <c r="E55" s="1068">
        <v>253</v>
      </c>
      <c r="F55" s="680"/>
      <c r="G55" s="1069"/>
      <c r="H55" s="678">
        <v>291</v>
      </c>
      <c r="I55" s="909"/>
      <c r="J55" s="941"/>
      <c r="K55" s="678">
        <v>287</v>
      </c>
      <c r="L55" s="909"/>
      <c r="M55" s="941"/>
      <c r="N55" s="678">
        <v>205</v>
      </c>
      <c r="O55" s="909"/>
      <c r="P55" s="1069"/>
      <c r="Q55" s="678">
        <v>220</v>
      </c>
      <c r="R55" s="960"/>
      <c r="S55" s="1069"/>
      <c r="T55" s="678">
        <v>244</v>
      </c>
      <c r="U55" s="951"/>
      <c r="V55" s="941"/>
      <c r="W55" s="678">
        <v>245</v>
      </c>
      <c r="X55" s="951"/>
      <c r="Y55" s="941"/>
      <c r="Z55" s="678">
        <v>186</v>
      </c>
      <c r="AA55" s="951"/>
      <c r="AB55" s="952"/>
      <c r="AC55" s="1068">
        <v>1036</v>
      </c>
      <c r="AD55" s="953"/>
      <c r="AE55" s="953"/>
      <c r="AF55" s="678">
        <v>895</v>
      </c>
      <c r="AI55" s="150"/>
    </row>
    <row r="56" spans="1:35" ht="12" customHeight="1" x14ac:dyDescent="0.2">
      <c r="A56" s="1566" t="s">
        <v>142</v>
      </c>
      <c r="B56" s="1566"/>
      <c r="D56" s="308"/>
      <c r="E56" s="1070">
        <v>79</v>
      </c>
      <c r="F56" s="682"/>
      <c r="G56" s="1071"/>
      <c r="H56" s="681">
        <v>93</v>
      </c>
      <c r="I56" s="684"/>
      <c r="J56" s="683"/>
      <c r="K56" s="681">
        <v>87</v>
      </c>
      <c r="L56" s="684"/>
      <c r="M56" s="683"/>
      <c r="N56" s="681">
        <v>58</v>
      </c>
      <c r="O56" s="684"/>
      <c r="P56" s="1071"/>
      <c r="Q56" s="681">
        <v>68</v>
      </c>
      <c r="R56" s="962"/>
      <c r="S56" s="1071"/>
      <c r="T56" s="681">
        <v>77</v>
      </c>
      <c r="U56" s="956"/>
      <c r="V56" s="683"/>
      <c r="W56" s="681">
        <v>77</v>
      </c>
      <c r="X56" s="956"/>
      <c r="Y56" s="683"/>
      <c r="Z56" s="681">
        <v>50</v>
      </c>
      <c r="AA56" s="956"/>
      <c r="AB56" s="957"/>
      <c r="AC56" s="1070">
        <v>317</v>
      </c>
      <c r="AD56" s="958"/>
      <c r="AE56" s="958"/>
      <c r="AF56" s="681">
        <v>272</v>
      </c>
      <c r="AI56" s="150"/>
    </row>
    <row r="57" spans="1:35" ht="12" customHeight="1" x14ac:dyDescent="0.2">
      <c r="A57" s="1566" t="s">
        <v>145</v>
      </c>
      <c r="B57" s="1566"/>
      <c r="D57" s="308"/>
      <c r="E57" s="1072">
        <v>30</v>
      </c>
      <c r="F57" s="682"/>
      <c r="G57" s="1071"/>
      <c r="H57" s="688">
        <v>32</v>
      </c>
      <c r="I57" s="684"/>
      <c r="J57" s="683"/>
      <c r="K57" s="688">
        <v>28</v>
      </c>
      <c r="L57" s="684"/>
      <c r="M57" s="683"/>
      <c r="N57" s="688">
        <v>20</v>
      </c>
      <c r="O57" s="684"/>
      <c r="P57" s="1071"/>
      <c r="Q57" s="688">
        <v>23</v>
      </c>
      <c r="R57" s="962"/>
      <c r="S57" s="1071"/>
      <c r="T57" s="688">
        <v>25</v>
      </c>
      <c r="U57" s="956"/>
      <c r="V57" s="683"/>
      <c r="W57" s="688">
        <v>29</v>
      </c>
      <c r="X57" s="956"/>
      <c r="Y57" s="683"/>
      <c r="Z57" s="688">
        <v>14</v>
      </c>
      <c r="AA57" s="956"/>
      <c r="AB57" s="957"/>
      <c r="AC57" s="1072">
        <v>110</v>
      </c>
      <c r="AD57" s="958"/>
      <c r="AE57" s="958"/>
      <c r="AF57" s="688">
        <v>91</v>
      </c>
      <c r="AI57" s="150"/>
    </row>
    <row r="58" spans="1:35" ht="12" customHeight="1" thickBot="1" x14ac:dyDescent="0.25">
      <c r="A58" s="1568" t="s">
        <v>147</v>
      </c>
      <c r="B58" s="1568"/>
      <c r="D58" s="308"/>
      <c r="E58" s="1093">
        <v>362</v>
      </c>
      <c r="F58" s="680"/>
      <c r="G58" s="1069"/>
      <c r="H58" s="695">
        <v>416</v>
      </c>
      <c r="I58" s="909"/>
      <c r="J58" s="941"/>
      <c r="K58" s="695">
        <v>402</v>
      </c>
      <c r="L58" s="909"/>
      <c r="M58" s="941"/>
      <c r="N58" s="695">
        <v>283</v>
      </c>
      <c r="O58" s="909"/>
      <c r="P58" s="1069"/>
      <c r="Q58" s="695">
        <v>311</v>
      </c>
      <c r="R58" s="960"/>
      <c r="S58" s="1069"/>
      <c r="T58" s="695">
        <v>346</v>
      </c>
      <c r="U58" s="951"/>
      <c r="V58" s="941"/>
      <c r="W58" s="695">
        <v>351</v>
      </c>
      <c r="X58" s="951"/>
      <c r="Y58" s="941"/>
      <c r="Z58" s="695">
        <v>250</v>
      </c>
      <c r="AA58" s="951"/>
      <c r="AB58" s="952"/>
      <c r="AC58" s="1093">
        <v>1463</v>
      </c>
      <c r="AD58" s="953"/>
      <c r="AE58" s="953"/>
      <c r="AF58" s="695">
        <v>1258</v>
      </c>
      <c r="AI58" s="150"/>
    </row>
    <row r="59" spans="1:35" ht="12" customHeight="1" thickTop="1" x14ac:dyDescent="0.2">
      <c r="D59" s="486"/>
      <c r="E59" s="1094"/>
      <c r="F59" s="1095"/>
      <c r="G59" s="1096"/>
      <c r="H59" s="667"/>
      <c r="I59" s="709"/>
      <c r="J59" s="663"/>
      <c r="K59" s="667"/>
      <c r="L59" s="709"/>
      <c r="M59" s="663"/>
      <c r="N59" s="667"/>
      <c r="O59" s="709"/>
      <c r="P59" s="1097"/>
      <c r="Q59" s="1094"/>
      <c r="R59" s="1095"/>
      <c r="S59" s="1096"/>
      <c r="T59" s="667"/>
      <c r="U59" s="709"/>
      <c r="V59" s="663"/>
      <c r="W59" s="667"/>
      <c r="X59" s="709"/>
      <c r="Y59" s="663"/>
      <c r="Z59" s="667"/>
      <c r="AA59" s="709"/>
      <c r="AB59" s="663"/>
      <c r="AC59" s="667"/>
      <c r="AD59" s="1067"/>
      <c r="AE59" s="1067"/>
      <c r="AF59" s="667"/>
    </row>
    <row r="60" spans="1:35" x14ac:dyDescent="0.2">
      <c r="L60" s="151"/>
      <c r="M60" s="126"/>
      <c r="N60" s="126"/>
      <c r="O60" s="126"/>
      <c r="U60" s="151"/>
      <c r="V60" s="151"/>
      <c r="Y60" s="126"/>
      <c r="Z60" s="126"/>
      <c r="AA60" s="126"/>
    </row>
    <row r="61" spans="1:35" ht="25.5" customHeight="1" x14ac:dyDescent="0.2">
      <c r="A61" s="513" t="s">
        <v>330</v>
      </c>
      <c r="B61" s="1575" t="s">
        <v>607</v>
      </c>
      <c r="C61" s="1575"/>
      <c r="D61" s="1575"/>
      <c r="E61" s="1575"/>
      <c r="F61" s="1575"/>
      <c r="G61" s="1575"/>
      <c r="H61" s="1575"/>
      <c r="I61" s="1575"/>
      <c r="J61" s="1575"/>
      <c r="K61" s="1575"/>
      <c r="L61" s="1575"/>
      <c r="M61" s="1575"/>
      <c r="N61" s="1575"/>
      <c r="O61" s="1575"/>
      <c r="P61" s="1575"/>
      <c r="Q61" s="1575"/>
      <c r="R61" s="1575"/>
      <c r="S61" s="1575"/>
      <c r="T61" s="1575"/>
      <c r="U61" s="1575"/>
      <c r="V61" s="1575"/>
      <c r="W61" s="1575"/>
      <c r="X61" s="1575"/>
      <c r="Y61" s="1575"/>
      <c r="Z61" s="1575"/>
      <c r="AA61" s="1575"/>
      <c r="AB61" s="1575"/>
      <c r="AC61" s="1575"/>
      <c r="AD61" s="1575"/>
      <c r="AE61" s="1575"/>
      <c r="AF61" s="1575"/>
    </row>
    <row r="62" spans="1:35" ht="36.75" customHeight="1" x14ac:dyDescent="0.2">
      <c r="A62" s="513" t="s">
        <v>332</v>
      </c>
      <c r="B62" s="1575" t="s">
        <v>656</v>
      </c>
      <c r="C62" s="1575"/>
      <c r="D62" s="1575"/>
      <c r="E62" s="1575"/>
      <c r="F62" s="1575"/>
      <c r="G62" s="1575"/>
      <c r="H62" s="1575"/>
      <c r="I62" s="1575"/>
      <c r="J62" s="1575"/>
      <c r="K62" s="1575"/>
      <c r="L62" s="1575"/>
      <c r="M62" s="1575"/>
      <c r="N62" s="1575"/>
      <c r="O62" s="1575"/>
      <c r="P62" s="1575"/>
      <c r="Q62" s="1575"/>
      <c r="R62" s="1575"/>
      <c r="S62" s="1575"/>
      <c r="T62" s="1575"/>
      <c r="U62" s="1575"/>
      <c r="V62" s="1575"/>
      <c r="W62" s="1575"/>
      <c r="X62" s="1575"/>
      <c r="Y62" s="1575"/>
      <c r="Z62" s="1575"/>
      <c r="AA62" s="1575"/>
      <c r="AB62" s="1575"/>
      <c r="AC62" s="1575"/>
      <c r="AD62" s="1575"/>
      <c r="AE62" s="1575"/>
      <c r="AF62" s="1575"/>
    </row>
    <row r="63" spans="1:35" ht="14.25" customHeight="1" x14ac:dyDescent="0.2">
      <c r="A63" s="513" t="s">
        <v>334</v>
      </c>
      <c r="B63" s="1575" t="s">
        <v>657</v>
      </c>
      <c r="C63" s="1575"/>
      <c r="D63" s="1575"/>
      <c r="E63" s="1575"/>
      <c r="F63" s="1575"/>
      <c r="G63" s="1575"/>
      <c r="H63" s="1575"/>
      <c r="I63" s="1575"/>
      <c r="J63" s="1575"/>
      <c r="K63" s="1575"/>
      <c r="L63" s="1575"/>
      <c r="M63" s="1575"/>
      <c r="N63" s="1575"/>
      <c r="O63" s="1575"/>
      <c r="P63" s="1575"/>
      <c r="Q63" s="1575"/>
      <c r="R63" s="1575"/>
      <c r="S63" s="1575"/>
      <c r="T63" s="1575"/>
      <c r="U63" s="1575"/>
      <c r="V63" s="1575"/>
      <c r="W63" s="1575"/>
      <c r="X63" s="1575"/>
      <c r="Y63" s="1575"/>
      <c r="Z63" s="1575"/>
      <c r="AA63" s="1575"/>
      <c r="AB63" s="1575"/>
      <c r="AC63" s="1575"/>
      <c r="AD63" s="1575"/>
      <c r="AE63" s="1575"/>
      <c r="AF63" s="1575"/>
    </row>
  </sheetData>
  <sheetProtection formatCells="0" formatColumns="0" formatRows="0" insertColumns="0" insertRows="0" insertHyperlinks="0" deleteColumns="0" deleteRows="0" sort="0" autoFilter="0" pivotTables="0"/>
  <customSheetViews>
    <customSheetView guid="{37FF72F6-90B1-42B8-8DBF-DD3FAC5BA85D}" fitToPage="1" topLeftCell="A31">
      <selection activeCell="B62" sqref="B62:AF62"/>
      <pageMargins left="0.25" right="0.25" top="0.5" bottom="0.5" header="0.3" footer="0.3"/>
      <printOptions horizontalCentered="1"/>
      <pageSetup scale="65" orientation="landscape" r:id="rId1"/>
      <headerFooter>
        <oddFooter>&amp;L&amp;K0070C0The Allstate Corporation 4Q19 Supplement&amp;R&amp;K000000&amp;A</oddFooter>
      </headerFooter>
    </customSheetView>
    <customSheetView guid="{2C9B2C1A-81A6-48A3-8FB1-DCFE0A20C29C}" fitToPage="1" topLeftCell="A45">
      <selection activeCell="B62" sqref="B62:AF62"/>
      <pageMargins left="0.25" right="0.25" top="0.5" bottom="0.5" header="0.3" footer="0.3"/>
      <printOptions horizontalCentered="1"/>
      <pageSetup scale="65" orientation="landscape" r:id="rId2"/>
      <headerFooter>
        <oddFooter>&amp;L&amp;K0070C0The Allstate Corporation 4Q19 Supplement&amp;R&amp;K000000&amp;A</oddFooter>
      </headerFooter>
    </customSheetView>
    <customSheetView guid="{890510C0-555E-4CA3-90D8-F97D8CDBC7E8}" showPageBreaks="1" fitToPage="1">
      <selection activeCell="E9" sqref="E9"/>
      <pageMargins left="0.25" right="0.25" top="0.5" bottom="0.5" header="0.3" footer="0.3"/>
      <printOptions horizontalCentered="1"/>
      <pageSetup scale="64"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4" orientation="landscape" r:id="rId4"/>
      <headerFooter>
        <oddFooter>&amp;L&amp;K0070C0The Allstate Corporation 4Q19 Supplement&amp;R&amp;K000000&amp;A</oddFooter>
      </headerFooter>
    </customSheetView>
    <customSheetView guid="{0B7FDDCE-76D6-4341-B795-862A34477CB3}" fitToPage="1">
      <selection activeCell="E9" sqref="E9"/>
      <pageMargins left="0.25" right="0.25" top="0.5" bottom="0.5" header="0.3" footer="0.3"/>
      <printOptions horizontalCentered="1"/>
      <pageSetup scale="64" orientation="landscape" r:id="rId5"/>
      <headerFooter>
        <oddFooter>&amp;L&amp;K0070C0The Allstate Corporation 4Q19 Supplement&amp;R&amp;K000000&amp;A</oddFooter>
      </headerFooter>
    </customSheetView>
    <customSheetView guid="{77D3E7D1-C189-4FFB-8084-AE3691A2CCAC}" fitToPage="1" topLeftCell="A45">
      <selection activeCell="B62" sqref="B62:AF62"/>
      <pageMargins left="0.25" right="0.25" top="0.5" bottom="0.5" header="0.3" footer="0.3"/>
      <printOptions horizontalCentered="1"/>
      <pageSetup scale="65" orientation="landscape" r:id="rId6"/>
      <headerFooter>
        <oddFooter>&amp;L&amp;K0070C0The Allstate Corporation 4Q19 Supplement&amp;R&amp;K000000&amp;A</oddFooter>
      </headerFooter>
    </customSheetView>
  </customSheetViews>
  <mergeCells count="60">
    <mergeCell ref="B61:AF61"/>
    <mergeCell ref="B62:AF62"/>
    <mergeCell ref="B63:AF63"/>
    <mergeCell ref="A56:B56"/>
    <mergeCell ref="A57:B57"/>
    <mergeCell ref="A58:B58"/>
    <mergeCell ref="A51:B51"/>
    <mergeCell ref="A52:B52"/>
    <mergeCell ref="A53:B53"/>
    <mergeCell ref="A54:B54"/>
    <mergeCell ref="A55:B55"/>
    <mergeCell ref="A39:B39"/>
    <mergeCell ref="A40:B40"/>
    <mergeCell ref="A41:B41"/>
    <mergeCell ref="A42:B42"/>
    <mergeCell ref="A50:B50"/>
    <mergeCell ref="A46:B46"/>
    <mergeCell ref="A47:B47"/>
    <mergeCell ref="A48:B48"/>
    <mergeCell ref="A49:B49"/>
    <mergeCell ref="A43:B43"/>
    <mergeCell ref="A45:B45"/>
    <mergeCell ref="A44:B44"/>
    <mergeCell ref="A29:B29"/>
    <mergeCell ref="A30:B30"/>
    <mergeCell ref="A31:B31"/>
    <mergeCell ref="A32:B32"/>
    <mergeCell ref="A38:B38"/>
    <mergeCell ref="A33:B33"/>
    <mergeCell ref="A34:B34"/>
    <mergeCell ref="A35:B35"/>
    <mergeCell ref="A36:B36"/>
    <mergeCell ref="A37:B37"/>
    <mergeCell ref="A9:B9"/>
    <mergeCell ref="A10:B10"/>
    <mergeCell ref="A11:B11"/>
    <mergeCell ref="A12:B12"/>
    <mergeCell ref="A13:B13"/>
    <mergeCell ref="A8:B8"/>
    <mergeCell ref="A28:B28"/>
    <mergeCell ref="A19:B19"/>
    <mergeCell ref="A20:B20"/>
    <mergeCell ref="A21:B21"/>
    <mergeCell ref="A22:B22"/>
    <mergeCell ref="A23:B23"/>
    <mergeCell ref="A24:B24"/>
    <mergeCell ref="A25:B25"/>
    <mergeCell ref="A26:B26"/>
    <mergeCell ref="A27:B27"/>
    <mergeCell ref="A14:B14"/>
    <mergeCell ref="A15:B15"/>
    <mergeCell ref="A16:B16"/>
    <mergeCell ref="A17:B17"/>
    <mergeCell ref="A18:B18"/>
    <mergeCell ref="A1:AF1"/>
    <mergeCell ref="A2:AF2"/>
    <mergeCell ref="AC4:AF4"/>
    <mergeCell ref="A4:B4"/>
    <mergeCell ref="A7:B7"/>
    <mergeCell ref="C4:AA4"/>
  </mergeCells>
  <printOptions horizontalCentered="1"/>
  <pageMargins left="0.25" right="0.25" top="0.5" bottom="0.5" header="0.3" footer="0.3"/>
  <pageSetup scale="64" orientation="landscape" r:id="rId7"/>
  <headerFooter>
    <oddFooter>&amp;L&amp;K0070C0The Allstate Corporation 4Q19 Supplement&amp;R&amp;K000000&amp;A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F65"/>
  <sheetViews>
    <sheetView zoomScaleNormal="100" workbookViewId="0">
      <selection sqref="A1:AF1"/>
    </sheetView>
  </sheetViews>
  <sheetFormatPr defaultColWidth="13.7109375" defaultRowHeight="12.75" x14ac:dyDescent="0.2"/>
  <cols>
    <col min="1" max="1" width="2.42578125" style="83" customWidth="1"/>
    <col min="2" max="2" width="46.140625" style="83" customWidth="1"/>
    <col min="3" max="3" width="2.28515625" style="83" customWidth="1"/>
    <col min="4" max="4" width="2.28515625" style="311" customWidth="1"/>
    <col min="5" max="5" width="10.28515625" style="311" customWidth="1"/>
    <col min="6" max="6" width="2.28515625" style="311" customWidth="1"/>
    <col min="7" max="7" width="2.28515625" style="167" customWidth="1"/>
    <col min="8" max="8" width="10.28515625" style="167" customWidth="1"/>
    <col min="9" max="9" width="2.28515625" style="167" customWidth="1"/>
    <col min="10" max="10" width="2.28515625" style="83" customWidth="1"/>
    <col min="11" max="11" width="10.28515625" style="83" customWidth="1"/>
    <col min="12" max="13" width="2.28515625" style="83" customWidth="1"/>
    <col min="14" max="14" width="10.28515625" style="83" customWidth="1"/>
    <col min="15" max="16" width="2.28515625" style="83" customWidth="1"/>
    <col min="17" max="17" width="10.28515625" style="83" customWidth="1"/>
    <col min="18" max="19" width="2.28515625" style="83" customWidth="1"/>
    <col min="20" max="20" width="10.28515625" style="83" customWidth="1"/>
    <col min="21" max="22" width="2.28515625" style="83" customWidth="1"/>
    <col min="23" max="23" width="10.28515625" style="83" customWidth="1"/>
    <col min="24" max="24" width="2.28515625" style="622" customWidth="1"/>
    <col min="25" max="25" width="2.28515625" style="83" customWidth="1"/>
    <col min="26" max="26" width="10.28515625" style="622" customWidth="1"/>
    <col min="27" max="27" width="2.28515625" style="622" customWidth="1"/>
    <col min="28" max="28" width="2.28515625" style="83" customWidth="1"/>
    <col min="29" max="29" width="10.28515625" style="83" customWidth="1"/>
    <col min="30" max="31" width="2.28515625" style="83" customWidth="1"/>
    <col min="32" max="32" width="10.28515625" style="83" customWidth="1"/>
    <col min="33" max="34" width="2.28515625" style="83" customWidth="1"/>
    <col min="35" max="16384" width="13.7109375" style="83"/>
  </cols>
  <sheetData>
    <row r="1" spans="1:32" ht="14.1" customHeight="1" x14ac:dyDescent="0.25">
      <c r="A1" s="1587" t="s">
        <v>6</v>
      </c>
      <c r="B1" s="1587"/>
      <c r="C1" s="1587"/>
      <c r="D1" s="1587"/>
      <c r="E1" s="1587"/>
      <c r="F1" s="1587"/>
      <c r="G1" s="1587"/>
      <c r="H1" s="1587"/>
      <c r="I1" s="1587"/>
      <c r="J1" s="1587"/>
      <c r="K1" s="1587"/>
      <c r="L1" s="1587"/>
      <c r="M1" s="1587"/>
      <c r="N1" s="1587"/>
      <c r="O1" s="1587"/>
      <c r="P1" s="1587"/>
      <c r="Q1" s="1587"/>
      <c r="R1" s="1587"/>
      <c r="S1" s="1587"/>
      <c r="T1" s="1587"/>
      <c r="U1" s="1587"/>
      <c r="V1" s="1587"/>
      <c r="W1" s="1587"/>
      <c r="X1" s="1587"/>
      <c r="Y1" s="1587"/>
      <c r="Z1" s="1587"/>
      <c r="AA1" s="1587"/>
      <c r="AB1" s="1587"/>
      <c r="AC1" s="1587"/>
      <c r="AD1" s="1587"/>
      <c r="AE1" s="1587"/>
      <c r="AF1" s="1587"/>
    </row>
    <row r="2" spans="1:32" ht="14.1" customHeight="1" x14ac:dyDescent="0.25">
      <c r="A2" s="1587" t="s">
        <v>362</v>
      </c>
      <c r="B2" s="1587"/>
      <c r="C2" s="1587"/>
      <c r="D2" s="1587"/>
      <c r="E2" s="1587"/>
      <c r="F2" s="1587"/>
      <c r="G2" s="1587"/>
      <c r="H2" s="1587"/>
      <c r="I2" s="1587"/>
      <c r="J2" s="1587"/>
      <c r="K2" s="1587"/>
      <c r="L2" s="1587"/>
      <c r="M2" s="1587"/>
      <c r="N2" s="1587"/>
      <c r="O2" s="1587"/>
      <c r="P2" s="1587"/>
      <c r="Q2" s="1587"/>
      <c r="R2" s="1587"/>
      <c r="S2" s="1587"/>
      <c r="T2" s="1587"/>
      <c r="U2" s="1587"/>
      <c r="V2" s="1587"/>
      <c r="W2" s="1587"/>
      <c r="X2" s="1587"/>
      <c r="Y2" s="1587"/>
      <c r="Z2" s="1587"/>
      <c r="AA2" s="1587"/>
      <c r="AB2" s="1587"/>
      <c r="AC2" s="1587"/>
      <c r="AD2" s="1587"/>
      <c r="AE2" s="1587"/>
      <c r="AF2" s="1587"/>
    </row>
    <row r="4" spans="1:32" ht="15.75" customHeight="1" x14ac:dyDescent="0.2">
      <c r="A4" s="1586" t="s">
        <v>45</v>
      </c>
      <c r="B4" s="1579"/>
      <c r="D4" s="1589" t="s">
        <v>8</v>
      </c>
      <c r="E4" s="1589"/>
      <c r="F4" s="1589"/>
      <c r="G4" s="1589"/>
      <c r="H4" s="1589"/>
      <c r="I4" s="1589"/>
      <c r="J4" s="1589"/>
      <c r="K4" s="1589"/>
      <c r="L4" s="1589"/>
      <c r="M4" s="1589"/>
      <c r="N4" s="1589"/>
      <c r="O4" s="1589"/>
      <c r="P4" s="1589"/>
      <c r="Q4" s="1589"/>
      <c r="R4" s="1589"/>
      <c r="S4" s="1589"/>
      <c r="T4" s="1589"/>
      <c r="U4" s="1589"/>
      <c r="V4" s="1589"/>
      <c r="W4" s="1589"/>
      <c r="X4" s="1589"/>
      <c r="Y4" s="1589"/>
      <c r="Z4" s="1589"/>
      <c r="AA4" s="624"/>
      <c r="AB4" s="99"/>
      <c r="AC4" s="1588" t="s">
        <v>9</v>
      </c>
      <c r="AD4" s="1551"/>
      <c r="AE4" s="1551"/>
      <c r="AF4" s="1551"/>
    </row>
    <row r="5" spans="1:32" ht="15.75" customHeight="1" x14ac:dyDescent="0.2">
      <c r="J5" s="88"/>
      <c r="K5" s="88"/>
      <c r="L5" s="88"/>
      <c r="M5" s="88"/>
      <c r="N5" s="88"/>
      <c r="O5" s="88"/>
      <c r="P5" s="88"/>
      <c r="Q5" s="88"/>
      <c r="R5" s="88"/>
      <c r="S5" s="88"/>
      <c r="T5" s="88"/>
      <c r="U5" s="88"/>
      <c r="V5" s="88"/>
      <c r="W5" s="88"/>
      <c r="X5" s="88"/>
      <c r="Y5" s="88"/>
      <c r="Z5" s="88"/>
      <c r="AA5" s="88"/>
      <c r="AB5" s="88"/>
      <c r="AC5" s="315"/>
      <c r="AD5" s="315"/>
      <c r="AE5" s="315"/>
      <c r="AF5" s="315"/>
    </row>
    <row r="6" spans="1:32" ht="25.9" customHeight="1" x14ac:dyDescent="0.25">
      <c r="D6" s="178"/>
      <c r="E6" s="176" t="s">
        <v>630</v>
      </c>
      <c r="F6" s="188"/>
      <c r="G6" s="316"/>
      <c r="H6" s="318" t="s">
        <v>547</v>
      </c>
      <c r="I6" s="180"/>
      <c r="J6" s="169"/>
      <c r="K6" s="171" t="s">
        <v>493</v>
      </c>
      <c r="L6" s="180"/>
      <c r="M6" s="169"/>
      <c r="N6" s="84" t="s">
        <v>326</v>
      </c>
      <c r="O6" s="104"/>
      <c r="P6" s="178"/>
      <c r="Q6" s="184" t="s">
        <v>10</v>
      </c>
      <c r="R6" s="185"/>
      <c r="S6" s="181"/>
      <c r="T6" s="318" t="s">
        <v>327</v>
      </c>
      <c r="U6" s="316"/>
      <c r="V6" s="181"/>
      <c r="W6" s="171" t="s">
        <v>0</v>
      </c>
      <c r="X6" s="625"/>
      <c r="Y6" s="169"/>
      <c r="Z6" s="331" t="s">
        <v>1</v>
      </c>
      <c r="AA6" s="624"/>
      <c r="AB6" s="103"/>
      <c r="AC6" s="69" t="s">
        <v>630</v>
      </c>
      <c r="AD6" s="312"/>
      <c r="AE6" s="312"/>
      <c r="AF6" s="50" t="s">
        <v>10</v>
      </c>
    </row>
    <row r="7" spans="1:32" ht="12" customHeight="1" x14ac:dyDescent="0.2">
      <c r="D7" s="182"/>
      <c r="E7" s="327"/>
      <c r="F7" s="87"/>
      <c r="G7" s="88"/>
      <c r="H7" s="315"/>
      <c r="I7" s="99"/>
      <c r="J7" s="88"/>
      <c r="K7" s="170"/>
      <c r="L7" s="99"/>
      <c r="M7" s="88"/>
      <c r="N7" s="86"/>
      <c r="P7" s="182"/>
      <c r="Q7" s="315"/>
      <c r="R7" s="87"/>
      <c r="S7" s="88"/>
      <c r="T7" s="315"/>
      <c r="U7" s="99"/>
      <c r="V7" s="88"/>
      <c r="W7" s="170"/>
      <c r="X7" s="88"/>
      <c r="Y7" s="99"/>
      <c r="Z7" s="330"/>
      <c r="AA7" s="99"/>
      <c r="AB7" s="88"/>
      <c r="AC7" s="327"/>
      <c r="AD7" s="311"/>
      <c r="AE7" s="311"/>
      <c r="AF7" s="315"/>
    </row>
    <row r="8" spans="1:32" ht="12" customHeight="1" x14ac:dyDescent="0.2">
      <c r="A8" s="1578" t="s">
        <v>363</v>
      </c>
      <c r="B8" s="1579"/>
      <c r="D8" s="182"/>
      <c r="E8" s="347">
        <v>8737</v>
      </c>
      <c r="F8" s="364"/>
      <c r="G8" s="361"/>
      <c r="H8" s="347">
        <v>9312</v>
      </c>
      <c r="I8" s="769"/>
      <c r="J8" s="361"/>
      <c r="K8" s="347">
        <v>9043</v>
      </c>
      <c r="L8" s="769"/>
      <c r="M8" s="346"/>
      <c r="N8" s="347">
        <v>8327</v>
      </c>
      <c r="O8" s="348"/>
      <c r="P8" s="349"/>
      <c r="Q8" s="346">
        <v>8370</v>
      </c>
      <c r="R8" s="350"/>
      <c r="S8" s="346"/>
      <c r="T8" s="347">
        <v>8800</v>
      </c>
      <c r="U8" s="769"/>
      <c r="V8" s="346"/>
      <c r="W8" s="347">
        <v>8541</v>
      </c>
      <c r="X8" s="347"/>
      <c r="Y8" s="769"/>
      <c r="Z8" s="347">
        <v>7844</v>
      </c>
      <c r="AA8" s="769"/>
      <c r="AB8" s="346"/>
      <c r="AC8" s="347">
        <v>35419</v>
      </c>
      <c r="AD8" s="348"/>
      <c r="AE8" s="348"/>
      <c r="AF8" s="347">
        <v>33555</v>
      </c>
    </row>
    <row r="9" spans="1:32" ht="12" customHeight="1" x14ac:dyDescent="0.2">
      <c r="A9" s="1578" t="s">
        <v>647</v>
      </c>
      <c r="B9" s="1579"/>
      <c r="D9" s="182"/>
      <c r="E9" s="353">
        <v>129</v>
      </c>
      <c r="F9" s="364"/>
      <c r="G9" s="361"/>
      <c r="H9" s="353">
        <v>-538</v>
      </c>
      <c r="I9" s="767"/>
      <c r="J9" s="361"/>
      <c r="K9" s="353">
        <v>-384</v>
      </c>
      <c r="L9" s="767"/>
      <c r="M9" s="352"/>
      <c r="N9" s="353">
        <v>179</v>
      </c>
      <c r="O9" s="354"/>
      <c r="P9" s="355"/>
      <c r="Q9" s="352">
        <v>99</v>
      </c>
      <c r="R9" s="356"/>
      <c r="S9" s="352"/>
      <c r="T9" s="353">
        <v>-505</v>
      </c>
      <c r="U9" s="767"/>
      <c r="V9" s="352"/>
      <c r="W9" s="353">
        <v>-347</v>
      </c>
      <c r="X9" s="353"/>
      <c r="Y9" s="767"/>
      <c r="Z9" s="353">
        <v>209</v>
      </c>
      <c r="AA9" s="767"/>
      <c r="AB9" s="352"/>
      <c r="AC9" s="353">
        <v>-614</v>
      </c>
      <c r="AD9" s="354"/>
      <c r="AE9" s="354"/>
      <c r="AF9" s="353">
        <v>-544</v>
      </c>
    </row>
    <row r="10" spans="1:32" ht="12" customHeight="1" x14ac:dyDescent="0.2">
      <c r="A10" s="1578" t="s">
        <v>81</v>
      </c>
      <c r="B10" s="1579"/>
      <c r="D10" s="182"/>
      <c r="E10" s="358">
        <v>7</v>
      </c>
      <c r="F10" s="364"/>
      <c r="G10" s="361"/>
      <c r="H10" s="358">
        <v>8</v>
      </c>
      <c r="I10" s="767"/>
      <c r="J10" s="361"/>
      <c r="K10" s="358">
        <v>22</v>
      </c>
      <c r="L10" s="767"/>
      <c r="M10" s="352"/>
      <c r="N10" s="358">
        <v>1</v>
      </c>
      <c r="O10" s="354"/>
      <c r="P10" s="355"/>
      <c r="Q10" s="358">
        <v>-47</v>
      </c>
      <c r="R10" s="356"/>
      <c r="S10" s="352"/>
      <c r="T10" s="358">
        <v>25</v>
      </c>
      <c r="U10" s="767"/>
      <c r="V10" s="352"/>
      <c r="W10" s="358">
        <v>-5</v>
      </c>
      <c r="X10" s="352"/>
      <c r="Y10" s="767"/>
      <c r="Z10" s="358">
        <v>-34</v>
      </c>
      <c r="AA10" s="767"/>
      <c r="AB10" s="352"/>
      <c r="AC10" s="358">
        <v>38</v>
      </c>
      <c r="AD10" s="354"/>
      <c r="AE10" s="354"/>
      <c r="AF10" s="358">
        <v>-61</v>
      </c>
    </row>
    <row r="11" spans="1:32" ht="3" customHeight="1" x14ac:dyDescent="0.2">
      <c r="A11" s="1579"/>
      <c r="B11" s="1579"/>
      <c r="D11" s="182"/>
      <c r="E11" s="1104"/>
      <c r="F11" s="364"/>
      <c r="G11" s="361"/>
      <c r="H11" s="1104"/>
      <c r="I11" s="767"/>
      <c r="J11" s="361"/>
      <c r="K11" s="1104"/>
      <c r="L11" s="767"/>
      <c r="M11" s="352"/>
      <c r="N11" s="1104"/>
      <c r="O11" s="354"/>
      <c r="P11" s="355"/>
      <c r="Q11" s="1104"/>
      <c r="R11" s="356"/>
      <c r="S11" s="352"/>
      <c r="T11" s="1104"/>
      <c r="U11" s="767"/>
      <c r="V11" s="352"/>
      <c r="W11" s="1104"/>
      <c r="X11" s="352"/>
      <c r="Y11" s="767"/>
      <c r="Z11" s="1104"/>
      <c r="AA11" s="767"/>
      <c r="AB11" s="352"/>
      <c r="AC11" s="1104"/>
      <c r="AD11" s="354"/>
      <c r="AE11" s="354"/>
      <c r="AF11" s="1104"/>
    </row>
    <row r="12" spans="1:32" ht="12" customHeight="1" x14ac:dyDescent="0.2">
      <c r="A12" s="1578" t="s">
        <v>364</v>
      </c>
      <c r="B12" s="1579"/>
      <c r="D12" s="182"/>
      <c r="E12" s="353">
        <v>8873</v>
      </c>
      <c r="F12" s="364"/>
      <c r="G12" s="361"/>
      <c r="H12" s="353">
        <v>8782</v>
      </c>
      <c r="I12" s="767"/>
      <c r="J12" s="361"/>
      <c r="K12" s="353">
        <v>8681</v>
      </c>
      <c r="L12" s="767"/>
      <c r="M12" s="352"/>
      <c r="N12" s="353">
        <v>8507</v>
      </c>
      <c r="O12" s="354"/>
      <c r="P12" s="355"/>
      <c r="Q12" s="352">
        <v>8422</v>
      </c>
      <c r="R12" s="356"/>
      <c r="S12" s="352"/>
      <c r="T12" s="353">
        <v>8320</v>
      </c>
      <c r="U12" s="767"/>
      <c r="V12" s="352"/>
      <c r="W12" s="353">
        <v>8189</v>
      </c>
      <c r="X12" s="353"/>
      <c r="Y12" s="767"/>
      <c r="Z12" s="353">
        <v>8019</v>
      </c>
      <c r="AA12" s="767"/>
      <c r="AB12" s="352"/>
      <c r="AC12" s="353">
        <v>34843</v>
      </c>
      <c r="AD12" s="354"/>
      <c r="AE12" s="354"/>
      <c r="AF12" s="353">
        <v>32950</v>
      </c>
    </row>
    <row r="13" spans="1:32" ht="12" customHeight="1" x14ac:dyDescent="0.2">
      <c r="A13" s="1578" t="s">
        <v>59</v>
      </c>
      <c r="B13" s="1579"/>
      <c r="D13" s="182"/>
      <c r="E13" s="353">
        <v>180</v>
      </c>
      <c r="F13" s="364"/>
      <c r="G13" s="361"/>
      <c r="H13" s="353">
        <v>195</v>
      </c>
      <c r="I13" s="767"/>
      <c r="J13" s="361"/>
      <c r="K13" s="353">
        <v>190</v>
      </c>
      <c r="L13" s="767"/>
      <c r="M13" s="352"/>
      <c r="N13" s="353">
        <v>176</v>
      </c>
      <c r="O13" s="354"/>
      <c r="P13" s="355"/>
      <c r="Q13" s="352">
        <v>188</v>
      </c>
      <c r="R13" s="356"/>
      <c r="S13" s="352"/>
      <c r="T13" s="353">
        <v>192</v>
      </c>
      <c r="U13" s="767"/>
      <c r="V13" s="352"/>
      <c r="W13" s="353">
        <v>184</v>
      </c>
      <c r="X13" s="353"/>
      <c r="Y13" s="767"/>
      <c r="Z13" s="353">
        <v>174</v>
      </c>
      <c r="AA13" s="767"/>
      <c r="AB13" s="352"/>
      <c r="AC13" s="353">
        <v>741</v>
      </c>
      <c r="AD13" s="354"/>
      <c r="AE13" s="354"/>
      <c r="AF13" s="353">
        <v>738</v>
      </c>
    </row>
    <row r="14" spans="1:32" ht="12" customHeight="1" x14ac:dyDescent="0.2">
      <c r="A14" s="1578" t="s">
        <v>365</v>
      </c>
      <c r="B14" s="1579"/>
      <c r="D14" s="182"/>
      <c r="E14" s="353">
        <v>-5660</v>
      </c>
      <c r="F14" s="364"/>
      <c r="G14" s="361"/>
      <c r="H14" s="353">
        <v>-5960</v>
      </c>
      <c r="I14" s="767"/>
      <c r="J14" s="361"/>
      <c r="K14" s="353">
        <v>-6272</v>
      </c>
      <c r="L14" s="767"/>
      <c r="M14" s="352"/>
      <c r="N14" s="353">
        <v>-5730</v>
      </c>
      <c r="O14" s="354"/>
      <c r="P14" s="355"/>
      <c r="Q14" s="352">
        <v>-5991</v>
      </c>
      <c r="R14" s="356"/>
      <c r="S14" s="352"/>
      <c r="T14" s="353">
        <v>-5717</v>
      </c>
      <c r="U14" s="767"/>
      <c r="V14" s="352"/>
      <c r="W14" s="353">
        <v>-5689</v>
      </c>
      <c r="X14" s="353"/>
      <c r="Y14" s="767"/>
      <c r="Z14" s="353">
        <v>-5038</v>
      </c>
      <c r="AA14" s="767"/>
      <c r="AB14" s="352"/>
      <c r="AC14" s="353">
        <v>-23622</v>
      </c>
      <c r="AD14" s="354"/>
      <c r="AE14" s="354"/>
      <c r="AF14" s="353">
        <v>-22435</v>
      </c>
    </row>
    <row r="15" spans="1:32" ht="12" customHeight="1" x14ac:dyDescent="0.2">
      <c r="A15" s="1578" t="s">
        <v>23</v>
      </c>
      <c r="B15" s="1579"/>
      <c r="D15" s="182"/>
      <c r="E15" s="353">
        <v>-1155</v>
      </c>
      <c r="F15" s="364"/>
      <c r="G15" s="361"/>
      <c r="H15" s="353">
        <v>-1167</v>
      </c>
      <c r="I15" s="767"/>
      <c r="J15" s="361"/>
      <c r="K15" s="353">
        <v>-1163</v>
      </c>
      <c r="L15" s="767"/>
      <c r="M15" s="352"/>
      <c r="N15" s="353">
        <v>-1164</v>
      </c>
      <c r="O15" s="354"/>
      <c r="P15" s="355"/>
      <c r="Q15" s="352">
        <v>-1144</v>
      </c>
      <c r="R15" s="356"/>
      <c r="S15" s="352"/>
      <c r="T15" s="353">
        <v>-1133</v>
      </c>
      <c r="U15" s="767"/>
      <c r="V15" s="352"/>
      <c r="W15" s="353">
        <v>-1110</v>
      </c>
      <c r="X15" s="353"/>
      <c r="Y15" s="767"/>
      <c r="Z15" s="353">
        <v>-1088</v>
      </c>
      <c r="AA15" s="767"/>
      <c r="AB15" s="352"/>
      <c r="AC15" s="353">
        <v>-4649</v>
      </c>
      <c r="AD15" s="354"/>
      <c r="AE15" s="354"/>
      <c r="AF15" s="353">
        <v>-4475</v>
      </c>
    </row>
    <row r="16" spans="1:32" ht="12" customHeight="1" x14ac:dyDescent="0.2">
      <c r="A16" s="1578" t="s">
        <v>176</v>
      </c>
      <c r="B16" s="1579"/>
      <c r="D16" s="182"/>
      <c r="E16" s="353">
        <v>-1175</v>
      </c>
      <c r="F16" s="364"/>
      <c r="G16" s="361"/>
      <c r="H16" s="353">
        <v>-1114</v>
      </c>
      <c r="I16" s="767"/>
      <c r="J16" s="361"/>
      <c r="K16" s="353">
        <v>-1060</v>
      </c>
      <c r="L16" s="767"/>
      <c r="M16" s="352"/>
      <c r="N16" s="353">
        <v>-1071</v>
      </c>
      <c r="O16" s="354"/>
      <c r="P16" s="355"/>
      <c r="Q16" s="352">
        <v>-1180</v>
      </c>
      <c r="R16" s="356"/>
      <c r="S16" s="352"/>
      <c r="T16" s="353">
        <v>-1143</v>
      </c>
      <c r="U16" s="767"/>
      <c r="V16" s="352"/>
      <c r="W16" s="353">
        <v>-1098</v>
      </c>
      <c r="X16" s="353"/>
      <c r="Y16" s="767"/>
      <c r="Z16" s="353">
        <v>-1044</v>
      </c>
      <c r="AA16" s="767"/>
      <c r="AB16" s="352"/>
      <c r="AC16" s="353">
        <v>-4420</v>
      </c>
      <c r="AD16" s="354"/>
      <c r="AE16" s="354"/>
      <c r="AF16" s="353">
        <v>-4465</v>
      </c>
    </row>
    <row r="17" spans="1:32" ht="12" customHeight="1" x14ac:dyDescent="0.2">
      <c r="A17" s="1578" t="s">
        <v>366</v>
      </c>
      <c r="B17" s="1579"/>
      <c r="D17" s="182"/>
      <c r="E17" s="352">
        <v>-12</v>
      </c>
      <c r="F17" s="364"/>
      <c r="G17" s="361"/>
      <c r="H17" s="352">
        <v>1</v>
      </c>
      <c r="I17" s="767"/>
      <c r="J17" s="361"/>
      <c r="K17" s="352">
        <v>-9</v>
      </c>
      <c r="L17" s="767"/>
      <c r="M17" s="352"/>
      <c r="N17" s="352">
        <v>-18</v>
      </c>
      <c r="O17" s="354"/>
      <c r="P17" s="355"/>
      <c r="Q17" s="352">
        <v>-9</v>
      </c>
      <c r="R17" s="356"/>
      <c r="S17" s="352"/>
      <c r="T17" s="352">
        <v>-12</v>
      </c>
      <c r="U17" s="767"/>
      <c r="V17" s="352"/>
      <c r="W17" s="352">
        <v>-21</v>
      </c>
      <c r="X17" s="352"/>
      <c r="Y17" s="767"/>
      <c r="Z17" s="352">
        <v>-18</v>
      </c>
      <c r="AA17" s="767"/>
      <c r="AB17" s="352"/>
      <c r="AC17" s="352">
        <v>-38</v>
      </c>
      <c r="AD17" s="354"/>
      <c r="AE17" s="354"/>
      <c r="AF17" s="352">
        <v>-60</v>
      </c>
    </row>
    <row r="18" spans="1:32" s="628" customFormat="1" ht="12" customHeight="1" x14ac:dyDescent="0.2">
      <c r="A18" s="1578" t="s">
        <v>521</v>
      </c>
      <c r="B18" s="1578"/>
      <c r="D18" s="182"/>
      <c r="E18" s="1105">
        <v>-51</v>
      </c>
      <c r="F18" s="364"/>
      <c r="G18" s="361"/>
      <c r="H18" s="1105">
        <v>0</v>
      </c>
      <c r="I18" s="767"/>
      <c r="J18" s="361"/>
      <c r="K18" s="1105">
        <v>0</v>
      </c>
      <c r="L18" s="767"/>
      <c r="M18" s="352"/>
      <c r="N18" s="1105">
        <v>0</v>
      </c>
      <c r="O18" s="354"/>
      <c r="P18" s="355"/>
      <c r="Q18" s="1105">
        <v>0</v>
      </c>
      <c r="R18" s="356"/>
      <c r="S18" s="352"/>
      <c r="T18" s="1105">
        <v>0</v>
      </c>
      <c r="U18" s="767"/>
      <c r="V18" s="352"/>
      <c r="W18" s="1105">
        <v>0</v>
      </c>
      <c r="X18" s="352"/>
      <c r="Y18" s="767"/>
      <c r="Z18" s="1105">
        <v>0</v>
      </c>
      <c r="AA18" s="767"/>
      <c r="AB18" s="352"/>
      <c r="AC18" s="1105">
        <v>-51</v>
      </c>
      <c r="AD18" s="354"/>
      <c r="AE18" s="354"/>
      <c r="AF18" s="1105">
        <v>0</v>
      </c>
    </row>
    <row r="19" spans="1:32" ht="12" customHeight="1" x14ac:dyDescent="0.2">
      <c r="A19" s="1578" t="s">
        <v>502</v>
      </c>
      <c r="B19" s="1579"/>
      <c r="D19" s="182"/>
      <c r="E19" s="352">
        <v>1000</v>
      </c>
      <c r="F19" s="364"/>
      <c r="G19" s="361"/>
      <c r="H19" s="352">
        <v>737</v>
      </c>
      <c r="I19" s="767"/>
      <c r="J19" s="361"/>
      <c r="K19" s="352">
        <v>367</v>
      </c>
      <c r="L19" s="767"/>
      <c r="M19" s="352"/>
      <c r="N19" s="352">
        <v>700</v>
      </c>
      <c r="O19" s="354"/>
      <c r="P19" s="355"/>
      <c r="Q19" s="352">
        <v>286</v>
      </c>
      <c r="R19" s="356"/>
      <c r="S19" s="352"/>
      <c r="T19" s="352">
        <v>507</v>
      </c>
      <c r="U19" s="767"/>
      <c r="V19" s="352"/>
      <c r="W19" s="352">
        <v>455</v>
      </c>
      <c r="X19" s="352"/>
      <c r="Y19" s="767"/>
      <c r="Z19" s="352">
        <v>1005</v>
      </c>
      <c r="AA19" s="767"/>
      <c r="AB19" s="352"/>
      <c r="AC19" s="352">
        <v>2804</v>
      </c>
      <c r="AD19" s="354"/>
      <c r="AE19" s="354"/>
      <c r="AF19" s="352">
        <v>2253</v>
      </c>
    </row>
    <row r="20" spans="1:32" ht="12" customHeight="1" x14ac:dyDescent="0.2">
      <c r="A20" s="1579"/>
      <c r="B20" s="1579"/>
      <c r="D20" s="182"/>
      <c r="E20" s="1106"/>
      <c r="F20" s="364"/>
      <c r="G20" s="361"/>
      <c r="H20" s="1106"/>
      <c r="I20" s="767"/>
      <c r="J20" s="361"/>
      <c r="K20" s="1106"/>
      <c r="L20" s="767"/>
      <c r="M20" s="352"/>
      <c r="N20" s="1106"/>
      <c r="O20" s="354"/>
      <c r="P20" s="355"/>
      <c r="Q20" s="1106"/>
      <c r="R20" s="356"/>
      <c r="S20" s="352"/>
      <c r="T20" s="1106"/>
      <c r="U20" s="767"/>
      <c r="V20" s="352"/>
      <c r="W20" s="1106"/>
      <c r="X20" s="352"/>
      <c r="Y20" s="767"/>
      <c r="Z20" s="1106"/>
      <c r="AA20" s="767"/>
      <c r="AB20" s="352"/>
      <c r="AC20" s="1106"/>
      <c r="AD20" s="354"/>
      <c r="AE20" s="354"/>
      <c r="AF20" s="1106"/>
    </row>
    <row r="21" spans="1:32" ht="12" customHeight="1" x14ac:dyDescent="0.2">
      <c r="A21" s="1578" t="s">
        <v>12</v>
      </c>
      <c r="B21" s="1579"/>
      <c r="D21" s="182"/>
      <c r="E21" s="353">
        <v>323</v>
      </c>
      <c r="F21" s="364"/>
      <c r="G21" s="361"/>
      <c r="H21" s="353">
        <v>448</v>
      </c>
      <c r="I21" s="767"/>
      <c r="J21" s="361"/>
      <c r="K21" s="353">
        <v>471</v>
      </c>
      <c r="L21" s="767"/>
      <c r="M21" s="352"/>
      <c r="N21" s="353">
        <v>291</v>
      </c>
      <c r="O21" s="354"/>
      <c r="P21" s="355"/>
      <c r="Q21" s="352">
        <v>364</v>
      </c>
      <c r="R21" s="356"/>
      <c r="S21" s="352"/>
      <c r="T21" s="353">
        <v>410</v>
      </c>
      <c r="U21" s="767"/>
      <c r="V21" s="352"/>
      <c r="W21" s="353">
        <v>353</v>
      </c>
      <c r="X21" s="353"/>
      <c r="Y21" s="767"/>
      <c r="Z21" s="353">
        <v>337</v>
      </c>
      <c r="AA21" s="767"/>
      <c r="AB21" s="352"/>
      <c r="AC21" s="353">
        <v>1533</v>
      </c>
      <c r="AD21" s="354"/>
      <c r="AE21" s="354"/>
      <c r="AF21" s="353">
        <v>1464</v>
      </c>
    </row>
    <row r="22" spans="1:32" ht="12" customHeight="1" x14ac:dyDescent="0.2">
      <c r="A22" s="1578" t="s">
        <v>177</v>
      </c>
      <c r="B22" s="1579"/>
      <c r="D22" s="182"/>
      <c r="E22" s="353">
        <v>-270</v>
      </c>
      <c r="F22" s="364"/>
      <c r="G22" s="361"/>
      <c r="H22" s="353">
        <v>-236</v>
      </c>
      <c r="I22" s="767"/>
      <c r="J22" s="361"/>
      <c r="K22" s="353">
        <v>-179</v>
      </c>
      <c r="L22" s="767"/>
      <c r="M22" s="352"/>
      <c r="N22" s="353">
        <v>-202</v>
      </c>
      <c r="O22" s="354"/>
      <c r="P22" s="355"/>
      <c r="Q22" s="352">
        <v>-119</v>
      </c>
      <c r="R22" s="356"/>
      <c r="S22" s="352"/>
      <c r="T22" s="353">
        <v>-185</v>
      </c>
      <c r="U22" s="767"/>
      <c r="V22" s="352"/>
      <c r="W22" s="353">
        <v>-166</v>
      </c>
      <c r="X22" s="353"/>
      <c r="Y22" s="767"/>
      <c r="Z22" s="353">
        <v>-277</v>
      </c>
      <c r="AA22" s="767"/>
      <c r="AB22" s="352"/>
      <c r="AC22" s="353">
        <v>-887</v>
      </c>
      <c r="AD22" s="354"/>
      <c r="AE22" s="354"/>
      <c r="AF22" s="353">
        <v>-747</v>
      </c>
    </row>
    <row r="23" spans="1:32" ht="12" customHeight="1" x14ac:dyDescent="0.2">
      <c r="A23" s="1578" t="s">
        <v>39</v>
      </c>
      <c r="B23" s="1579"/>
      <c r="D23" s="182"/>
      <c r="E23" s="353">
        <v>437</v>
      </c>
      <c r="F23" s="364"/>
      <c r="G23" s="361"/>
      <c r="H23" s="353">
        <v>127</v>
      </c>
      <c r="I23" s="767"/>
      <c r="J23" s="361"/>
      <c r="K23" s="353">
        <v>204</v>
      </c>
      <c r="L23" s="767"/>
      <c r="M23" s="352"/>
      <c r="N23" s="353">
        <v>393</v>
      </c>
      <c r="O23" s="354"/>
      <c r="P23" s="355"/>
      <c r="Q23" s="352">
        <v>-516</v>
      </c>
      <c r="R23" s="356"/>
      <c r="S23" s="352"/>
      <c r="T23" s="353">
        <v>103</v>
      </c>
      <c r="U23" s="767"/>
      <c r="V23" s="352"/>
      <c r="W23" s="353">
        <v>-12</v>
      </c>
      <c r="X23" s="353"/>
      <c r="Y23" s="767"/>
      <c r="Z23" s="353">
        <v>-75</v>
      </c>
      <c r="AA23" s="767"/>
      <c r="AB23" s="352"/>
      <c r="AC23" s="353">
        <v>1161</v>
      </c>
      <c r="AD23" s="354"/>
      <c r="AE23" s="354"/>
      <c r="AF23" s="353">
        <v>-500</v>
      </c>
    </row>
    <row r="24" spans="1:32" ht="12" customHeight="1" x14ac:dyDescent="0.2">
      <c r="A24" s="1578" t="s">
        <v>178</v>
      </c>
      <c r="B24" s="1579"/>
      <c r="D24" s="182"/>
      <c r="E24" s="358">
        <v>0</v>
      </c>
      <c r="F24" s="364"/>
      <c r="G24" s="361"/>
      <c r="H24" s="358">
        <v>0</v>
      </c>
      <c r="I24" s="767"/>
      <c r="J24" s="361"/>
      <c r="K24" s="358">
        <v>0</v>
      </c>
      <c r="L24" s="767"/>
      <c r="M24" s="352"/>
      <c r="N24" s="358">
        <v>0</v>
      </c>
      <c r="O24" s="354"/>
      <c r="P24" s="355"/>
      <c r="Q24" s="358">
        <v>-2</v>
      </c>
      <c r="R24" s="356"/>
      <c r="S24" s="352"/>
      <c r="T24" s="358">
        <v>-3</v>
      </c>
      <c r="U24" s="767"/>
      <c r="V24" s="352"/>
      <c r="W24" s="358">
        <v>0</v>
      </c>
      <c r="X24" s="352"/>
      <c r="Y24" s="767"/>
      <c r="Z24" s="358">
        <v>0</v>
      </c>
      <c r="AA24" s="767"/>
      <c r="AB24" s="352"/>
      <c r="AC24" s="358">
        <v>0</v>
      </c>
      <c r="AD24" s="354"/>
      <c r="AE24" s="354"/>
      <c r="AF24" s="358">
        <v>-5</v>
      </c>
    </row>
    <row r="25" spans="1:32" ht="12" customHeight="1" thickBot="1" x14ac:dyDescent="0.25">
      <c r="A25" s="1578" t="s">
        <v>274</v>
      </c>
      <c r="B25" s="1579"/>
      <c r="D25" s="182"/>
      <c r="E25" s="359">
        <v>1490</v>
      </c>
      <c r="F25" s="364"/>
      <c r="G25" s="361"/>
      <c r="H25" s="359">
        <v>1076</v>
      </c>
      <c r="I25" s="769"/>
      <c r="J25" s="361"/>
      <c r="K25" s="359">
        <v>863</v>
      </c>
      <c r="L25" s="769"/>
      <c r="M25" s="346"/>
      <c r="N25" s="359">
        <v>1182</v>
      </c>
      <c r="O25" s="348"/>
      <c r="P25" s="349"/>
      <c r="Q25" s="359">
        <v>13</v>
      </c>
      <c r="R25" s="350"/>
      <c r="S25" s="346"/>
      <c r="T25" s="359">
        <v>832</v>
      </c>
      <c r="U25" s="769"/>
      <c r="V25" s="346"/>
      <c r="W25" s="359">
        <v>630</v>
      </c>
      <c r="X25" s="346"/>
      <c r="Y25" s="769"/>
      <c r="Z25" s="359">
        <v>990</v>
      </c>
      <c r="AA25" s="769"/>
      <c r="AB25" s="346"/>
      <c r="AC25" s="359">
        <v>4611</v>
      </c>
      <c r="AD25" s="348"/>
      <c r="AE25" s="348"/>
      <c r="AF25" s="359">
        <v>2465</v>
      </c>
    </row>
    <row r="26" spans="1:32" ht="12" customHeight="1" thickTop="1" x14ac:dyDescent="0.2">
      <c r="A26" s="1579"/>
      <c r="B26" s="1579"/>
      <c r="D26" s="182"/>
      <c r="E26" s="346"/>
      <c r="F26" s="364"/>
      <c r="G26" s="361"/>
      <c r="H26" s="346"/>
      <c r="I26" s="769"/>
      <c r="J26" s="361"/>
      <c r="K26" s="346"/>
      <c r="L26" s="769"/>
      <c r="M26" s="346"/>
      <c r="N26" s="346"/>
      <c r="O26" s="348"/>
      <c r="P26" s="349"/>
      <c r="Q26" s="346"/>
      <c r="R26" s="350"/>
      <c r="S26" s="346"/>
      <c r="T26" s="346"/>
      <c r="U26" s="769"/>
      <c r="V26" s="346"/>
      <c r="W26" s="346"/>
      <c r="X26" s="346"/>
      <c r="Y26" s="769"/>
      <c r="Z26" s="346"/>
      <c r="AA26" s="769"/>
      <c r="AB26" s="346"/>
      <c r="AC26" s="346"/>
      <c r="AD26" s="348"/>
      <c r="AE26" s="348"/>
      <c r="AF26" s="346"/>
    </row>
    <row r="27" spans="1:32" ht="12" customHeight="1" thickBot="1" x14ac:dyDescent="0.25">
      <c r="A27" s="1578" t="s">
        <v>368</v>
      </c>
      <c r="B27" s="1579"/>
      <c r="D27" s="182"/>
      <c r="E27" s="1107">
        <v>295</v>
      </c>
      <c r="F27" s="364"/>
      <c r="G27" s="361"/>
      <c r="H27" s="1107">
        <v>510</v>
      </c>
      <c r="I27" s="769"/>
      <c r="J27" s="361"/>
      <c r="K27" s="1107">
        <v>1072</v>
      </c>
      <c r="L27" s="769"/>
      <c r="M27" s="346"/>
      <c r="N27" s="1107">
        <v>680</v>
      </c>
      <c r="O27" s="348"/>
      <c r="P27" s="349"/>
      <c r="Q27" s="1107">
        <v>963</v>
      </c>
      <c r="R27" s="350"/>
      <c r="S27" s="346"/>
      <c r="T27" s="1107">
        <v>625</v>
      </c>
      <c r="U27" s="769"/>
      <c r="V27" s="346"/>
      <c r="W27" s="1107">
        <v>906</v>
      </c>
      <c r="X27" s="346"/>
      <c r="Y27" s="769"/>
      <c r="Z27" s="1107">
        <v>361</v>
      </c>
      <c r="AA27" s="769"/>
      <c r="AB27" s="346"/>
      <c r="AC27" s="1107">
        <v>2557</v>
      </c>
      <c r="AD27" s="348"/>
      <c r="AE27" s="348"/>
      <c r="AF27" s="1107">
        <v>2855</v>
      </c>
    </row>
    <row r="28" spans="1:32" ht="12" customHeight="1" thickTop="1" x14ac:dyDescent="0.2">
      <c r="A28" s="1579"/>
      <c r="B28" s="1579"/>
      <c r="D28" s="182"/>
      <c r="E28" s="1108"/>
      <c r="F28" s="364"/>
      <c r="G28" s="361"/>
      <c r="H28" s="1108"/>
      <c r="I28" s="769"/>
      <c r="J28" s="361"/>
      <c r="K28" s="1108"/>
      <c r="L28" s="769"/>
      <c r="M28" s="346"/>
      <c r="N28" s="1108"/>
      <c r="O28" s="348"/>
      <c r="P28" s="349"/>
      <c r="Q28" s="1108"/>
      <c r="R28" s="350"/>
      <c r="S28" s="346"/>
      <c r="T28" s="1108"/>
      <c r="U28" s="769"/>
      <c r="V28" s="346"/>
      <c r="W28" s="1108"/>
      <c r="X28" s="346"/>
      <c r="Y28" s="769"/>
      <c r="Z28" s="1108"/>
      <c r="AA28" s="769"/>
      <c r="AB28" s="346"/>
      <c r="AC28" s="1108"/>
      <c r="AD28" s="348"/>
      <c r="AE28" s="348"/>
      <c r="AF28" s="1108"/>
    </row>
    <row r="29" spans="1:32" ht="12" customHeight="1" thickBot="1" x14ac:dyDescent="0.25">
      <c r="A29" s="1578" t="s">
        <v>520</v>
      </c>
      <c r="B29" s="1579"/>
      <c r="D29" s="182"/>
      <c r="E29" s="1107">
        <v>1</v>
      </c>
      <c r="F29" s="364"/>
      <c r="G29" s="361"/>
      <c r="H29" s="1107">
        <v>1</v>
      </c>
      <c r="I29" s="769"/>
      <c r="J29" s="361"/>
      <c r="K29" s="1107">
        <v>1</v>
      </c>
      <c r="L29" s="769"/>
      <c r="M29" s="346"/>
      <c r="N29" s="1107">
        <v>1</v>
      </c>
      <c r="O29" s="348"/>
      <c r="P29" s="349"/>
      <c r="Q29" s="1107">
        <v>3</v>
      </c>
      <c r="R29" s="350"/>
      <c r="S29" s="346"/>
      <c r="T29" s="1107">
        <v>4</v>
      </c>
      <c r="U29" s="769"/>
      <c r="V29" s="346"/>
      <c r="W29" s="1107">
        <v>3</v>
      </c>
      <c r="X29" s="346"/>
      <c r="Y29" s="769"/>
      <c r="Z29" s="1107">
        <v>1</v>
      </c>
      <c r="AA29" s="769"/>
      <c r="AB29" s="346"/>
      <c r="AC29" s="1107">
        <v>4</v>
      </c>
      <c r="AD29" s="348"/>
      <c r="AE29" s="348"/>
      <c r="AF29" s="1107">
        <v>11</v>
      </c>
    </row>
    <row r="30" spans="1:32" ht="12" customHeight="1" thickTop="1" x14ac:dyDescent="0.2">
      <c r="A30" s="1579"/>
      <c r="B30" s="1579"/>
      <c r="D30" s="182"/>
      <c r="E30" s="391"/>
      <c r="F30" s="364"/>
      <c r="G30" s="361"/>
      <c r="H30" s="391"/>
      <c r="I30" s="365"/>
      <c r="J30" s="361"/>
      <c r="K30" s="391"/>
      <c r="L30" s="365"/>
      <c r="M30" s="361"/>
      <c r="N30" s="391"/>
      <c r="O30" s="362"/>
      <c r="P30" s="363"/>
      <c r="Q30" s="391"/>
      <c r="R30" s="364"/>
      <c r="S30" s="361"/>
      <c r="T30" s="391"/>
      <c r="U30" s="365"/>
      <c r="V30" s="361"/>
      <c r="W30" s="391"/>
      <c r="X30" s="361"/>
      <c r="Y30" s="365"/>
      <c r="Z30" s="391"/>
      <c r="AA30" s="365"/>
      <c r="AB30" s="361"/>
      <c r="AC30" s="391"/>
      <c r="AD30" s="362"/>
      <c r="AE30" s="362"/>
      <c r="AF30" s="391"/>
    </row>
    <row r="31" spans="1:32" ht="12" customHeight="1" x14ac:dyDescent="0.2">
      <c r="A31" s="1578" t="s">
        <v>369</v>
      </c>
      <c r="B31" s="1579"/>
      <c r="D31" s="182"/>
      <c r="E31" s="362"/>
      <c r="F31" s="364"/>
      <c r="G31" s="361"/>
      <c r="H31" s="362"/>
      <c r="I31" s="365"/>
      <c r="J31" s="361"/>
      <c r="K31" s="362"/>
      <c r="L31" s="365"/>
      <c r="M31" s="361"/>
      <c r="N31" s="362"/>
      <c r="O31" s="362"/>
      <c r="P31" s="363"/>
      <c r="Q31" s="365"/>
      <c r="R31" s="364"/>
      <c r="S31" s="361"/>
      <c r="T31" s="362"/>
      <c r="U31" s="365"/>
      <c r="V31" s="361"/>
      <c r="W31" s="362"/>
      <c r="X31" s="362"/>
      <c r="Y31" s="365"/>
      <c r="Z31" s="362"/>
      <c r="AA31" s="365"/>
      <c r="AB31" s="361"/>
      <c r="AC31" s="362"/>
      <c r="AD31" s="362"/>
      <c r="AE31" s="362"/>
      <c r="AF31" s="362"/>
    </row>
    <row r="32" spans="1:32" ht="12" customHeight="1" x14ac:dyDescent="0.2">
      <c r="A32" s="1584" t="s">
        <v>372</v>
      </c>
      <c r="B32" s="1579"/>
      <c r="D32" s="182"/>
      <c r="E32" s="1109">
        <v>63.8</v>
      </c>
      <c r="F32" s="364"/>
      <c r="G32" s="361"/>
      <c r="H32" s="1109">
        <v>67.900000000000006</v>
      </c>
      <c r="I32" s="1110"/>
      <c r="J32" s="361"/>
      <c r="K32" s="1109">
        <v>72.3</v>
      </c>
      <c r="L32" s="1110"/>
      <c r="M32" s="1111"/>
      <c r="N32" s="1109">
        <v>67.400000000000006</v>
      </c>
      <c r="O32" s="1112"/>
      <c r="P32" s="1113"/>
      <c r="Q32" s="1111">
        <v>71.099999999999994</v>
      </c>
      <c r="R32" s="1114"/>
      <c r="S32" s="1111"/>
      <c r="T32" s="1109">
        <v>68.7</v>
      </c>
      <c r="U32" s="365"/>
      <c r="V32" s="1111"/>
      <c r="W32" s="1109">
        <v>69.400000000000006</v>
      </c>
      <c r="X32" s="1109"/>
      <c r="Y32" s="365"/>
      <c r="Z32" s="1109">
        <v>62.9</v>
      </c>
      <c r="AA32" s="365"/>
      <c r="AB32" s="361"/>
      <c r="AC32" s="1109">
        <v>67.8</v>
      </c>
      <c r="AD32" s="362"/>
      <c r="AE32" s="362"/>
      <c r="AF32" s="1109">
        <v>68.099999999999994</v>
      </c>
    </row>
    <row r="33" spans="1:32" ht="14.1" customHeight="1" x14ac:dyDescent="0.2">
      <c r="A33" s="1583" t="s">
        <v>411</v>
      </c>
      <c r="B33" s="1581"/>
      <c r="D33" s="182"/>
      <c r="E33" s="1115">
        <v>24.9</v>
      </c>
      <c r="F33" s="1116"/>
      <c r="G33" s="361"/>
      <c r="H33" s="1115">
        <v>23.7</v>
      </c>
      <c r="I33" s="1110"/>
      <c r="J33" s="361"/>
      <c r="K33" s="1115">
        <v>23.5</v>
      </c>
      <c r="L33" s="1110"/>
      <c r="M33" s="1111"/>
      <c r="N33" s="1115">
        <v>24.4</v>
      </c>
      <c r="O33" s="1112"/>
      <c r="P33" s="1113"/>
      <c r="Q33" s="1115">
        <v>25.5</v>
      </c>
      <c r="R33" s="1114"/>
      <c r="S33" s="1111"/>
      <c r="T33" s="1115">
        <v>25.2</v>
      </c>
      <c r="U33" s="365"/>
      <c r="V33" s="1111"/>
      <c r="W33" s="1115">
        <v>25</v>
      </c>
      <c r="X33" s="1111"/>
      <c r="Y33" s="365"/>
      <c r="Z33" s="1115">
        <v>24.6</v>
      </c>
      <c r="AA33" s="365"/>
      <c r="AB33" s="361"/>
      <c r="AC33" s="1115">
        <v>24.2</v>
      </c>
      <c r="AD33" s="1117"/>
      <c r="AE33" s="362"/>
      <c r="AF33" s="1115">
        <v>25.1</v>
      </c>
    </row>
    <row r="34" spans="1:32" ht="12" customHeight="1" thickBot="1" x14ac:dyDescent="0.25">
      <c r="A34" s="1584" t="s">
        <v>371</v>
      </c>
      <c r="B34" s="1579"/>
      <c r="D34" s="182"/>
      <c r="E34" s="1118">
        <v>88.7</v>
      </c>
      <c r="F34" s="364"/>
      <c r="G34" s="361"/>
      <c r="H34" s="1118">
        <v>91.6</v>
      </c>
      <c r="I34" s="1110"/>
      <c r="J34" s="361"/>
      <c r="K34" s="1118">
        <v>95.8</v>
      </c>
      <c r="L34" s="1110"/>
      <c r="M34" s="1111"/>
      <c r="N34" s="1118">
        <v>91.8</v>
      </c>
      <c r="O34" s="1112"/>
      <c r="P34" s="1113"/>
      <c r="Q34" s="1118">
        <v>96.6</v>
      </c>
      <c r="R34" s="1114"/>
      <c r="S34" s="1111"/>
      <c r="T34" s="1118">
        <v>93.9</v>
      </c>
      <c r="U34" s="365"/>
      <c r="V34" s="1111"/>
      <c r="W34" s="1118">
        <v>94.4</v>
      </c>
      <c r="X34" s="1111"/>
      <c r="Y34" s="365"/>
      <c r="Z34" s="1118">
        <v>87.5</v>
      </c>
      <c r="AA34" s="365"/>
      <c r="AB34" s="361"/>
      <c r="AC34" s="1118">
        <v>92</v>
      </c>
      <c r="AD34" s="362"/>
      <c r="AE34" s="362"/>
      <c r="AF34" s="1118">
        <v>93.2</v>
      </c>
    </row>
    <row r="35" spans="1:32" ht="12" customHeight="1" thickTop="1" x14ac:dyDescent="0.2">
      <c r="A35" s="1579"/>
      <c r="B35" s="1579"/>
      <c r="D35" s="182"/>
      <c r="E35" s="1111"/>
      <c r="F35" s="364"/>
      <c r="G35" s="361"/>
      <c r="H35" s="1111"/>
      <c r="I35" s="1110"/>
      <c r="J35" s="361"/>
      <c r="K35" s="1111"/>
      <c r="L35" s="1110"/>
      <c r="M35" s="1111"/>
      <c r="N35" s="1111"/>
      <c r="O35" s="1112"/>
      <c r="P35" s="1113"/>
      <c r="Q35" s="1111"/>
      <c r="R35" s="1114"/>
      <c r="S35" s="1111"/>
      <c r="T35" s="1111"/>
      <c r="U35" s="365"/>
      <c r="V35" s="1111"/>
      <c r="W35" s="1111"/>
      <c r="X35" s="1111"/>
      <c r="Y35" s="365"/>
      <c r="Z35" s="1111"/>
      <c r="AA35" s="365"/>
      <c r="AB35" s="361"/>
      <c r="AC35" s="1111"/>
      <c r="AD35" s="362"/>
      <c r="AE35" s="362"/>
      <c r="AF35" s="1111"/>
    </row>
    <row r="36" spans="1:32" ht="12" customHeight="1" x14ac:dyDescent="0.2">
      <c r="A36" s="1578" t="s">
        <v>372</v>
      </c>
      <c r="B36" s="1579"/>
      <c r="D36" s="182"/>
      <c r="E36" s="1109">
        <v>63.8</v>
      </c>
      <c r="F36" s="364"/>
      <c r="G36" s="361"/>
      <c r="H36" s="1109">
        <v>67.900000000000006</v>
      </c>
      <c r="I36" s="1110"/>
      <c r="J36" s="361"/>
      <c r="K36" s="1109">
        <v>72.3</v>
      </c>
      <c r="L36" s="1110"/>
      <c r="M36" s="1111"/>
      <c r="N36" s="1109">
        <v>67.400000000000006</v>
      </c>
      <c r="O36" s="1112"/>
      <c r="P36" s="1113"/>
      <c r="Q36" s="1111">
        <v>71.099999999999994</v>
      </c>
      <c r="R36" s="1114"/>
      <c r="S36" s="1111"/>
      <c r="T36" s="1109">
        <v>68.7</v>
      </c>
      <c r="U36" s="365"/>
      <c r="V36" s="1111"/>
      <c r="W36" s="1109">
        <v>69.400000000000006</v>
      </c>
      <c r="X36" s="1109"/>
      <c r="Y36" s="365"/>
      <c r="Z36" s="1109">
        <v>62.9</v>
      </c>
      <c r="AA36" s="365"/>
      <c r="AB36" s="361"/>
      <c r="AC36" s="1109">
        <v>67.8</v>
      </c>
      <c r="AD36" s="362"/>
      <c r="AE36" s="362"/>
      <c r="AF36" s="1109">
        <v>68.099999999999994</v>
      </c>
    </row>
    <row r="37" spans="1:32" ht="12" customHeight="1" x14ac:dyDescent="0.2">
      <c r="A37" s="1581" t="s">
        <v>464</v>
      </c>
      <c r="B37" s="1581"/>
      <c r="D37" s="182"/>
      <c r="E37" s="1109">
        <v>3.3</v>
      </c>
      <c r="F37" s="364"/>
      <c r="G37" s="361"/>
      <c r="H37" s="1109">
        <v>5.8</v>
      </c>
      <c r="I37" s="1110"/>
      <c r="J37" s="361"/>
      <c r="K37" s="1109">
        <v>12.3</v>
      </c>
      <c r="L37" s="1110"/>
      <c r="M37" s="1111"/>
      <c r="N37" s="1109">
        <v>8</v>
      </c>
      <c r="O37" s="1112"/>
      <c r="P37" s="1113"/>
      <c r="Q37" s="1111">
        <v>11.4</v>
      </c>
      <c r="R37" s="1114"/>
      <c r="S37" s="1111"/>
      <c r="T37" s="1109">
        <v>7.5</v>
      </c>
      <c r="U37" s="365"/>
      <c r="V37" s="1111"/>
      <c r="W37" s="1109">
        <v>11.1</v>
      </c>
      <c r="X37" s="1109"/>
      <c r="Y37" s="365"/>
      <c r="Z37" s="1109">
        <v>4.5</v>
      </c>
      <c r="AA37" s="365"/>
      <c r="AB37" s="361"/>
      <c r="AC37" s="1109">
        <v>7.3</v>
      </c>
      <c r="AD37" s="362"/>
      <c r="AE37" s="362"/>
      <c r="AF37" s="1109">
        <v>8.6999999999999993</v>
      </c>
    </row>
    <row r="38" spans="1:32" ht="12" customHeight="1" x14ac:dyDescent="0.2">
      <c r="A38" s="1585" t="s">
        <v>373</v>
      </c>
      <c r="B38" s="1585"/>
      <c r="D38" s="182"/>
      <c r="E38" s="1115">
        <v>-0.1</v>
      </c>
      <c r="F38" s="364"/>
      <c r="G38" s="361"/>
      <c r="H38" s="1115">
        <v>-0.5</v>
      </c>
      <c r="I38" s="1110"/>
      <c r="J38" s="361"/>
      <c r="K38" s="1115">
        <v>-0.9</v>
      </c>
      <c r="L38" s="1110"/>
      <c r="M38" s="1111"/>
      <c r="N38" s="1115">
        <v>-0.4</v>
      </c>
      <c r="O38" s="1112"/>
      <c r="P38" s="1113"/>
      <c r="Q38" s="1115">
        <v>-1.1000000000000001</v>
      </c>
      <c r="R38" s="1114"/>
      <c r="S38" s="1111"/>
      <c r="T38" s="1115">
        <v>0.2</v>
      </c>
      <c r="U38" s="365"/>
      <c r="V38" s="1111"/>
      <c r="W38" s="1115">
        <v>-1.7</v>
      </c>
      <c r="X38" s="1111"/>
      <c r="Y38" s="365"/>
      <c r="Z38" s="1115">
        <v>-0.6</v>
      </c>
      <c r="AA38" s="365"/>
      <c r="AB38" s="361"/>
      <c r="AC38" s="1115">
        <v>-0.4</v>
      </c>
      <c r="AD38" s="362"/>
      <c r="AE38" s="362"/>
      <c r="AF38" s="1115">
        <v>-0.8</v>
      </c>
    </row>
    <row r="39" spans="1:32" ht="12" customHeight="1" x14ac:dyDescent="0.2">
      <c r="A39" s="1578" t="s">
        <v>374</v>
      </c>
      <c r="B39" s="1579"/>
      <c r="D39" s="182"/>
      <c r="E39" s="1119">
        <v>60.6</v>
      </c>
      <c r="F39" s="364"/>
      <c r="G39" s="361"/>
      <c r="H39" s="1119">
        <v>62.6</v>
      </c>
      <c r="I39" s="1110"/>
      <c r="J39" s="361"/>
      <c r="K39" s="1119">
        <v>60.9</v>
      </c>
      <c r="L39" s="1110"/>
      <c r="M39" s="1111"/>
      <c r="N39" s="1119">
        <v>59.8</v>
      </c>
      <c r="O39" s="1112"/>
      <c r="P39" s="1113"/>
      <c r="Q39" s="1119">
        <v>60.8</v>
      </c>
      <c r="R39" s="1114"/>
      <c r="S39" s="1111"/>
      <c r="T39" s="1119">
        <v>61</v>
      </c>
      <c r="U39" s="365"/>
      <c r="V39" s="1111"/>
      <c r="W39" s="1119">
        <v>60.000000000000007</v>
      </c>
      <c r="X39" s="1111"/>
      <c r="Y39" s="365"/>
      <c r="Z39" s="1119">
        <v>59</v>
      </c>
      <c r="AA39" s="365"/>
      <c r="AB39" s="361"/>
      <c r="AC39" s="1119">
        <v>60.9</v>
      </c>
      <c r="AD39" s="362"/>
      <c r="AE39" s="362"/>
      <c r="AF39" s="1119">
        <v>60.2</v>
      </c>
    </row>
    <row r="40" spans="1:32" ht="12" customHeight="1" x14ac:dyDescent="0.2">
      <c r="A40" s="1579"/>
      <c r="B40" s="1579"/>
      <c r="D40" s="182"/>
      <c r="E40" s="1112"/>
      <c r="F40" s="364"/>
      <c r="G40" s="361"/>
      <c r="H40" s="1112"/>
      <c r="I40" s="1110"/>
      <c r="J40" s="361"/>
      <c r="K40" s="1112"/>
      <c r="L40" s="1110"/>
      <c r="M40" s="1111"/>
      <c r="N40" s="1112"/>
      <c r="O40" s="1112"/>
      <c r="P40" s="1113"/>
      <c r="Q40" s="1110"/>
      <c r="R40" s="1114"/>
      <c r="S40" s="1111"/>
      <c r="T40" s="1112"/>
      <c r="U40" s="365"/>
      <c r="V40" s="1111"/>
      <c r="W40" s="1112"/>
      <c r="X40" s="1112"/>
      <c r="Y40" s="365"/>
      <c r="Z40" s="1112"/>
      <c r="AA40" s="365"/>
      <c r="AB40" s="361"/>
      <c r="AC40" s="1112"/>
      <c r="AD40" s="362"/>
      <c r="AE40" s="362"/>
      <c r="AF40" s="1112"/>
    </row>
    <row r="41" spans="1:32" ht="12" customHeight="1" x14ac:dyDescent="0.2">
      <c r="A41" s="1578" t="s">
        <v>375</v>
      </c>
      <c r="B41" s="1579"/>
      <c r="D41" s="182"/>
      <c r="E41" s="1112"/>
      <c r="F41" s="364"/>
      <c r="G41" s="361"/>
      <c r="H41" s="1112"/>
      <c r="I41" s="1110"/>
      <c r="J41" s="361"/>
      <c r="K41" s="1112"/>
      <c r="L41" s="1110"/>
      <c r="M41" s="1111"/>
      <c r="N41" s="1112"/>
      <c r="O41" s="1112"/>
      <c r="P41" s="1113"/>
      <c r="Q41" s="1110"/>
      <c r="R41" s="1114"/>
      <c r="S41" s="1111"/>
      <c r="T41" s="1112"/>
      <c r="U41" s="365"/>
      <c r="V41" s="1111"/>
      <c r="W41" s="1112"/>
      <c r="X41" s="1112"/>
      <c r="Y41" s="365"/>
      <c r="Z41" s="1112"/>
      <c r="AA41" s="365"/>
      <c r="AB41" s="361"/>
      <c r="AC41" s="1112"/>
      <c r="AD41" s="362"/>
      <c r="AE41" s="362"/>
      <c r="AF41" s="1112"/>
    </row>
    <row r="42" spans="1:32" ht="12" customHeight="1" x14ac:dyDescent="0.2">
      <c r="A42" s="1578" t="s">
        <v>371</v>
      </c>
      <c r="B42" s="1579"/>
      <c r="D42" s="182"/>
      <c r="E42" s="1109">
        <v>88.7</v>
      </c>
      <c r="F42" s="364"/>
      <c r="G42" s="361"/>
      <c r="H42" s="1109">
        <v>91.6</v>
      </c>
      <c r="I42" s="1110"/>
      <c r="J42" s="361"/>
      <c r="K42" s="1109">
        <v>95.8</v>
      </c>
      <c r="L42" s="1110"/>
      <c r="M42" s="1111"/>
      <c r="N42" s="1109">
        <v>91.8</v>
      </c>
      <c r="O42" s="1112"/>
      <c r="P42" s="1113"/>
      <c r="Q42" s="1111">
        <v>96.6</v>
      </c>
      <c r="R42" s="1114"/>
      <c r="S42" s="1111"/>
      <c r="T42" s="1109">
        <v>93.9</v>
      </c>
      <c r="U42" s="365"/>
      <c r="V42" s="1111"/>
      <c r="W42" s="1109">
        <v>94.4</v>
      </c>
      <c r="X42" s="1109"/>
      <c r="Y42" s="365"/>
      <c r="Z42" s="1109">
        <v>87.5</v>
      </c>
      <c r="AA42" s="365"/>
      <c r="AB42" s="361"/>
      <c r="AC42" s="1109">
        <v>92</v>
      </c>
      <c r="AD42" s="362"/>
      <c r="AE42" s="362"/>
      <c r="AF42" s="1109">
        <v>93.2</v>
      </c>
    </row>
    <row r="43" spans="1:32" ht="12" customHeight="1" x14ac:dyDescent="0.2">
      <c r="A43" s="1578" t="s">
        <v>376</v>
      </c>
      <c r="B43" s="1579"/>
      <c r="D43" s="182"/>
      <c r="E43" s="1109">
        <v>-3.3</v>
      </c>
      <c r="F43" s="364"/>
      <c r="G43" s="361"/>
      <c r="H43" s="1109">
        <v>-5.8</v>
      </c>
      <c r="I43" s="1110"/>
      <c r="J43" s="361"/>
      <c r="K43" s="1109">
        <v>-12.3</v>
      </c>
      <c r="L43" s="1110"/>
      <c r="M43" s="1111"/>
      <c r="N43" s="1109">
        <v>-8</v>
      </c>
      <c r="O43" s="1112"/>
      <c r="P43" s="1113"/>
      <c r="Q43" s="1111">
        <v>-11.4</v>
      </c>
      <c r="R43" s="1114"/>
      <c r="S43" s="1111"/>
      <c r="T43" s="1109">
        <v>-7.5</v>
      </c>
      <c r="U43" s="365"/>
      <c r="V43" s="1111"/>
      <c r="W43" s="1109">
        <v>-11.1</v>
      </c>
      <c r="X43" s="1109"/>
      <c r="Y43" s="365"/>
      <c r="Z43" s="1109">
        <v>-4.5</v>
      </c>
      <c r="AA43" s="365"/>
      <c r="AB43" s="361"/>
      <c r="AC43" s="1109">
        <v>-7.3</v>
      </c>
      <c r="AD43" s="362"/>
      <c r="AE43" s="362"/>
      <c r="AF43" s="1109">
        <v>-8.6999999999999993</v>
      </c>
    </row>
    <row r="44" spans="1:32" ht="12" customHeight="1" x14ac:dyDescent="0.2">
      <c r="A44" s="1578" t="s">
        <v>377</v>
      </c>
      <c r="B44" s="1579"/>
      <c r="D44" s="182"/>
      <c r="E44" s="1111">
        <v>0.1</v>
      </c>
      <c r="F44" s="364"/>
      <c r="G44" s="361"/>
      <c r="H44" s="1111">
        <v>0.5</v>
      </c>
      <c r="I44" s="1110"/>
      <c r="J44" s="361"/>
      <c r="K44" s="1111">
        <v>0.9</v>
      </c>
      <c r="L44" s="1110"/>
      <c r="M44" s="1111"/>
      <c r="N44" s="1111">
        <v>0.4</v>
      </c>
      <c r="O44" s="1112"/>
      <c r="P44" s="1113"/>
      <c r="Q44" s="1111">
        <v>1.1000000000000001</v>
      </c>
      <c r="R44" s="1114"/>
      <c r="S44" s="1111"/>
      <c r="T44" s="1111">
        <v>-0.2</v>
      </c>
      <c r="U44" s="365"/>
      <c r="V44" s="1111"/>
      <c r="W44" s="1111">
        <v>1.7</v>
      </c>
      <c r="X44" s="1111"/>
      <c r="Y44" s="365"/>
      <c r="Z44" s="1111">
        <v>0.6</v>
      </c>
      <c r="AA44" s="365"/>
      <c r="AB44" s="361"/>
      <c r="AC44" s="1111">
        <v>0.4</v>
      </c>
      <c r="AD44" s="362"/>
      <c r="AE44" s="362"/>
      <c r="AF44" s="1111">
        <v>0.8</v>
      </c>
    </row>
    <row r="45" spans="1:32" s="628" customFormat="1" ht="12" customHeight="1" x14ac:dyDescent="0.2">
      <c r="A45" s="1578" t="s">
        <v>646</v>
      </c>
      <c r="B45" s="1578"/>
      <c r="D45" s="182"/>
      <c r="E45" s="1120">
        <v>-0.6</v>
      </c>
      <c r="F45" s="364"/>
      <c r="G45" s="361"/>
      <c r="H45" s="1105">
        <v>0</v>
      </c>
      <c r="I45" s="1110"/>
      <c r="J45" s="361"/>
      <c r="K45" s="1105">
        <v>0</v>
      </c>
      <c r="L45" s="1110"/>
      <c r="M45" s="1111"/>
      <c r="N45" s="1105">
        <v>0</v>
      </c>
      <c r="O45" s="1112"/>
      <c r="P45" s="1113"/>
      <c r="Q45" s="1105">
        <v>0</v>
      </c>
      <c r="R45" s="1114"/>
      <c r="S45" s="1111"/>
      <c r="T45" s="1105">
        <v>0</v>
      </c>
      <c r="U45" s="365"/>
      <c r="V45" s="1111"/>
      <c r="W45" s="1105">
        <v>0</v>
      </c>
      <c r="X45" s="1111"/>
      <c r="Y45" s="365"/>
      <c r="Z45" s="1105">
        <v>0</v>
      </c>
      <c r="AA45" s="365"/>
      <c r="AB45" s="361"/>
      <c r="AC45" s="1120">
        <v>-0.1</v>
      </c>
      <c r="AD45" s="362"/>
      <c r="AE45" s="362"/>
      <c r="AF45" s="1105">
        <v>0</v>
      </c>
    </row>
    <row r="46" spans="1:32" ht="12" customHeight="1" thickBot="1" x14ac:dyDescent="0.25">
      <c r="A46" s="1578" t="s">
        <v>378</v>
      </c>
      <c r="B46" s="1579"/>
      <c r="D46" s="182"/>
      <c r="E46" s="1118">
        <v>84.9</v>
      </c>
      <c r="F46" s="364"/>
      <c r="G46" s="361"/>
      <c r="H46" s="1118">
        <v>86.3</v>
      </c>
      <c r="I46" s="1110"/>
      <c r="J46" s="361"/>
      <c r="K46" s="1118">
        <v>84.4</v>
      </c>
      <c r="L46" s="1110"/>
      <c r="M46" s="1111"/>
      <c r="N46" s="1118">
        <v>84.2</v>
      </c>
      <c r="O46" s="1112"/>
      <c r="P46" s="1113"/>
      <c r="Q46" s="1118">
        <v>86.299999999999983</v>
      </c>
      <c r="R46" s="1114"/>
      <c r="S46" s="1111"/>
      <c r="T46" s="1118">
        <v>86.2</v>
      </c>
      <c r="U46" s="365"/>
      <c r="V46" s="1111"/>
      <c r="W46" s="1118">
        <v>85.000000000000014</v>
      </c>
      <c r="X46" s="1111"/>
      <c r="Y46" s="365"/>
      <c r="Z46" s="1118">
        <v>83.6</v>
      </c>
      <c r="AA46" s="365"/>
      <c r="AB46" s="361"/>
      <c r="AC46" s="1118">
        <v>85</v>
      </c>
      <c r="AD46" s="362"/>
      <c r="AE46" s="362"/>
      <c r="AF46" s="1118">
        <v>85.3</v>
      </c>
    </row>
    <row r="47" spans="1:32" ht="12" customHeight="1" thickTop="1" x14ac:dyDescent="0.2">
      <c r="A47" s="1579"/>
      <c r="B47" s="1579"/>
      <c r="D47" s="182"/>
      <c r="E47" s="1111"/>
      <c r="F47" s="364"/>
      <c r="G47" s="361"/>
      <c r="H47" s="1111"/>
      <c r="I47" s="1110"/>
      <c r="J47" s="361"/>
      <c r="K47" s="1111"/>
      <c r="L47" s="1110"/>
      <c r="M47" s="1111"/>
      <c r="N47" s="1111"/>
      <c r="O47" s="1112"/>
      <c r="P47" s="1113"/>
      <c r="Q47" s="1111"/>
      <c r="R47" s="1114"/>
      <c r="S47" s="1111"/>
      <c r="T47" s="1111"/>
      <c r="U47" s="365"/>
      <c r="V47" s="1111"/>
      <c r="W47" s="1111"/>
      <c r="X47" s="1111"/>
      <c r="Y47" s="365"/>
      <c r="Z47" s="1111"/>
      <c r="AA47" s="365"/>
      <c r="AB47" s="361"/>
      <c r="AC47" s="1111"/>
      <c r="AD47" s="362"/>
      <c r="AE47" s="362"/>
      <c r="AF47" s="1111"/>
    </row>
    <row r="48" spans="1:32" ht="12" customHeight="1" thickBot="1" x14ac:dyDescent="0.25">
      <c r="A48" s="1578" t="s">
        <v>379</v>
      </c>
      <c r="B48" s="1579"/>
      <c r="D48" s="182"/>
      <c r="E48" s="1121">
        <v>0.1</v>
      </c>
      <c r="F48" s="364"/>
      <c r="G48" s="361"/>
      <c r="H48" s="1490">
        <v>0</v>
      </c>
      <c r="I48" s="1110"/>
      <c r="J48" s="361"/>
      <c r="K48" s="1121">
        <v>0.1</v>
      </c>
      <c r="L48" s="1110"/>
      <c r="M48" s="1111"/>
      <c r="N48" s="1121">
        <v>0.2</v>
      </c>
      <c r="O48" s="1112"/>
      <c r="P48" s="1113"/>
      <c r="Q48" s="1121">
        <v>0.1</v>
      </c>
      <c r="R48" s="1114"/>
      <c r="S48" s="1111"/>
      <c r="T48" s="1121">
        <v>0.1</v>
      </c>
      <c r="U48" s="365"/>
      <c r="V48" s="1111"/>
      <c r="W48" s="1121">
        <v>0.3</v>
      </c>
      <c r="X48" s="1111"/>
      <c r="Y48" s="365"/>
      <c r="Z48" s="1121">
        <v>0.2</v>
      </c>
      <c r="AA48" s="365"/>
      <c r="AB48" s="361"/>
      <c r="AC48" s="1121">
        <v>0.1</v>
      </c>
      <c r="AD48" s="362"/>
      <c r="AE48" s="362"/>
      <c r="AF48" s="1121">
        <v>0.2</v>
      </c>
    </row>
    <row r="49" spans="1:32" ht="12" customHeight="1" thickTop="1" x14ac:dyDescent="0.2">
      <c r="A49" s="1579"/>
      <c r="B49" s="1579"/>
      <c r="D49" s="182"/>
      <c r="E49" s="1122"/>
      <c r="F49" s="364"/>
      <c r="G49" s="361"/>
      <c r="H49" s="1122"/>
      <c r="I49" s="1110"/>
      <c r="J49" s="361"/>
      <c r="K49" s="1122"/>
      <c r="L49" s="1110"/>
      <c r="M49" s="1111"/>
      <c r="N49" s="1122"/>
      <c r="O49" s="1112"/>
      <c r="P49" s="1113"/>
      <c r="Q49" s="1122"/>
      <c r="R49" s="1114"/>
      <c r="S49" s="1111"/>
      <c r="T49" s="1122"/>
      <c r="U49" s="365"/>
      <c r="V49" s="1111"/>
      <c r="W49" s="1122"/>
      <c r="X49" s="1111"/>
      <c r="Y49" s="365"/>
      <c r="Z49" s="1122"/>
      <c r="AA49" s="365"/>
      <c r="AB49" s="361"/>
      <c r="AC49" s="1122"/>
      <c r="AD49" s="362"/>
      <c r="AE49" s="362"/>
      <c r="AF49" s="1122"/>
    </row>
    <row r="50" spans="1:32" ht="12" customHeight="1" thickBot="1" x14ac:dyDescent="0.25">
      <c r="A50" s="1578" t="s">
        <v>380</v>
      </c>
      <c r="B50" s="1579"/>
      <c r="D50" s="182"/>
      <c r="E50" s="1490">
        <v>0</v>
      </c>
      <c r="F50" s="364"/>
      <c r="G50" s="361"/>
      <c r="H50" s="1121">
        <v>1.1000000000000001</v>
      </c>
      <c r="I50" s="1110"/>
      <c r="J50" s="361"/>
      <c r="K50" s="1121">
        <v>0.1</v>
      </c>
      <c r="L50" s="1110"/>
      <c r="M50" s="1111"/>
      <c r="N50" s="1121">
        <v>0.1</v>
      </c>
      <c r="O50" s="1112"/>
      <c r="P50" s="1113"/>
      <c r="Q50" s="1123">
        <v>0</v>
      </c>
      <c r="R50" s="1114"/>
      <c r="S50" s="1111"/>
      <c r="T50" s="1121">
        <v>1</v>
      </c>
      <c r="U50" s="365"/>
      <c r="V50" s="1111"/>
      <c r="W50" s="1121">
        <v>0</v>
      </c>
      <c r="X50" s="1111"/>
      <c r="Y50" s="365"/>
      <c r="Z50" s="1121">
        <v>0.1</v>
      </c>
      <c r="AA50" s="365"/>
      <c r="AB50" s="361"/>
      <c r="AC50" s="1121">
        <v>0.4</v>
      </c>
      <c r="AD50" s="362"/>
      <c r="AE50" s="362"/>
      <c r="AF50" s="1121">
        <v>0.3</v>
      </c>
    </row>
    <row r="51" spans="1:32" s="238" customFormat="1" ht="12" customHeight="1" thickTop="1" x14ac:dyDescent="0.2">
      <c r="A51" s="239"/>
      <c r="D51" s="182"/>
      <c r="E51" s="1111"/>
      <c r="F51" s="364"/>
      <c r="G51" s="361"/>
      <c r="H51" s="1111"/>
      <c r="I51" s="1110"/>
      <c r="J51" s="361"/>
      <c r="K51" s="1111"/>
      <c r="L51" s="1110"/>
      <c r="M51" s="1111"/>
      <c r="N51" s="352"/>
      <c r="O51" s="1112"/>
      <c r="P51" s="1113"/>
      <c r="Q51" s="352"/>
      <c r="R51" s="1114"/>
      <c r="S51" s="1111"/>
      <c r="T51" s="1111"/>
      <c r="U51" s="365"/>
      <c r="V51" s="1111"/>
      <c r="W51" s="1111"/>
      <c r="X51" s="1111"/>
      <c r="Y51" s="365"/>
      <c r="Z51" s="1111"/>
      <c r="AA51" s="365"/>
      <c r="AB51" s="361"/>
      <c r="AC51" s="1111"/>
      <c r="AD51" s="362"/>
      <c r="AE51" s="362"/>
      <c r="AF51" s="1111"/>
    </row>
    <row r="52" spans="1:32" s="238" customFormat="1" ht="12" customHeight="1" x14ac:dyDescent="0.2">
      <c r="A52" s="1580" t="s">
        <v>515</v>
      </c>
      <c r="B52" s="1579"/>
      <c r="D52" s="85"/>
      <c r="E52" s="362"/>
      <c r="F52" s="362"/>
      <c r="G52" s="1124"/>
      <c r="H52" s="362"/>
      <c r="I52" s="365"/>
      <c r="J52" s="361"/>
      <c r="K52" s="362"/>
      <c r="L52" s="362"/>
      <c r="M52" s="362"/>
      <c r="N52" s="362"/>
      <c r="O52" s="362"/>
      <c r="P52" s="1124"/>
      <c r="Q52" s="362"/>
      <c r="R52" s="1114"/>
      <c r="S52" s="1111"/>
      <c r="T52" s="1111"/>
      <c r="U52" s="365"/>
      <c r="V52" s="1111"/>
      <c r="W52" s="1111"/>
      <c r="X52" s="1111"/>
      <c r="Y52" s="365"/>
      <c r="Z52" s="1111"/>
      <c r="AA52" s="365"/>
      <c r="AB52" s="361"/>
      <c r="AC52" s="1111"/>
      <c r="AD52" s="362"/>
      <c r="AE52" s="362"/>
      <c r="AF52" s="1111"/>
    </row>
    <row r="53" spans="1:32" s="238" customFormat="1" ht="12" customHeight="1" x14ac:dyDescent="0.2">
      <c r="A53" s="1581" t="s">
        <v>173</v>
      </c>
      <c r="B53" s="1579"/>
      <c r="D53" s="85"/>
      <c r="E53" s="347">
        <v>1024</v>
      </c>
      <c r="F53" s="348"/>
      <c r="G53" s="1125"/>
      <c r="H53" s="347">
        <v>858</v>
      </c>
      <c r="I53" s="769"/>
      <c r="J53" s="346"/>
      <c r="K53" s="347">
        <v>367</v>
      </c>
      <c r="L53" s="769"/>
      <c r="M53" s="346"/>
      <c r="N53" s="347">
        <v>702</v>
      </c>
      <c r="O53" s="348"/>
      <c r="P53" s="349"/>
      <c r="Q53" s="347">
        <v>306</v>
      </c>
      <c r="R53" s="348"/>
      <c r="S53" s="1125"/>
      <c r="T53" s="347">
        <v>587</v>
      </c>
      <c r="U53" s="365"/>
      <c r="V53" s="346"/>
      <c r="W53" s="347">
        <v>463</v>
      </c>
      <c r="X53" s="347"/>
      <c r="Y53" s="365"/>
      <c r="Z53" s="347">
        <v>1001</v>
      </c>
      <c r="AA53" s="365"/>
      <c r="AB53" s="361"/>
      <c r="AC53" s="347">
        <v>2951</v>
      </c>
      <c r="AD53" s="362"/>
      <c r="AE53" s="362"/>
      <c r="AF53" s="347">
        <v>2357</v>
      </c>
    </row>
    <row r="54" spans="1:32" s="238" customFormat="1" ht="12" customHeight="1" x14ac:dyDescent="0.2">
      <c r="A54" s="1581" t="s">
        <v>148</v>
      </c>
      <c r="B54" s="1579"/>
      <c r="D54" s="85"/>
      <c r="E54" s="353">
        <v>-37</v>
      </c>
      <c r="F54" s="354"/>
      <c r="G54" s="1126"/>
      <c r="H54" s="353">
        <v>-6</v>
      </c>
      <c r="I54" s="767"/>
      <c r="J54" s="352"/>
      <c r="K54" s="353">
        <v>-3</v>
      </c>
      <c r="L54" s="767"/>
      <c r="M54" s="352"/>
      <c r="N54" s="353">
        <v>3</v>
      </c>
      <c r="O54" s="354"/>
      <c r="P54" s="355"/>
      <c r="Q54" s="353">
        <v>-9</v>
      </c>
      <c r="R54" s="354"/>
      <c r="S54" s="1126"/>
      <c r="T54" s="353">
        <v>-10</v>
      </c>
      <c r="U54" s="365"/>
      <c r="V54" s="352"/>
      <c r="W54" s="353">
        <v>-9</v>
      </c>
      <c r="X54" s="353"/>
      <c r="Y54" s="365"/>
      <c r="Z54" s="353">
        <v>3</v>
      </c>
      <c r="AA54" s="365"/>
      <c r="AB54" s="361"/>
      <c r="AC54" s="353">
        <v>-43</v>
      </c>
      <c r="AD54" s="362"/>
      <c r="AE54" s="362"/>
      <c r="AF54" s="353">
        <v>-25</v>
      </c>
    </row>
    <row r="55" spans="1:32" s="238" customFormat="1" ht="12" customHeight="1" x14ac:dyDescent="0.2">
      <c r="A55" s="1581" t="s">
        <v>150</v>
      </c>
      <c r="B55" s="1579"/>
      <c r="D55" s="85"/>
      <c r="E55" s="353">
        <v>17</v>
      </c>
      <c r="F55" s="354"/>
      <c r="G55" s="1126"/>
      <c r="H55" s="353">
        <v>-15</v>
      </c>
      <c r="I55" s="767"/>
      <c r="J55" s="352"/>
      <c r="K55" s="353">
        <v>7</v>
      </c>
      <c r="L55" s="767"/>
      <c r="M55" s="352"/>
      <c r="N55" s="353">
        <v>-2</v>
      </c>
      <c r="O55" s="354"/>
      <c r="P55" s="355"/>
      <c r="Q55" s="353">
        <v>-4</v>
      </c>
      <c r="R55" s="354"/>
      <c r="S55" s="1126"/>
      <c r="T55" s="353">
        <v>11</v>
      </c>
      <c r="U55" s="365"/>
      <c r="V55" s="352"/>
      <c r="W55" s="353">
        <v>5</v>
      </c>
      <c r="X55" s="353"/>
      <c r="Y55" s="365"/>
      <c r="Z55" s="353">
        <v>6</v>
      </c>
      <c r="AA55" s="365"/>
      <c r="AB55" s="361"/>
      <c r="AC55" s="353">
        <v>7</v>
      </c>
      <c r="AD55" s="1127"/>
      <c r="AE55" s="1127"/>
      <c r="AF55" s="353">
        <v>18</v>
      </c>
    </row>
    <row r="56" spans="1:32" s="238" customFormat="1" ht="12" customHeight="1" x14ac:dyDescent="0.2">
      <c r="A56" s="1581" t="s">
        <v>385</v>
      </c>
      <c r="B56" s="1579"/>
      <c r="D56" s="85"/>
      <c r="E56" s="358">
        <v>-1</v>
      </c>
      <c r="F56" s="354"/>
      <c r="G56" s="1126"/>
      <c r="H56" s="358">
        <v>-1</v>
      </c>
      <c r="I56" s="767"/>
      <c r="J56" s="352"/>
      <c r="K56" s="358">
        <v>-1</v>
      </c>
      <c r="L56" s="767"/>
      <c r="M56" s="352"/>
      <c r="N56" s="358">
        <v>0</v>
      </c>
      <c r="O56" s="354"/>
      <c r="P56" s="355"/>
      <c r="Q56" s="358">
        <v>-3</v>
      </c>
      <c r="R56" s="354"/>
      <c r="S56" s="1126"/>
      <c r="T56" s="358">
        <v>-1</v>
      </c>
      <c r="U56" s="365"/>
      <c r="V56" s="352"/>
      <c r="W56" s="358">
        <v>-1</v>
      </c>
      <c r="X56" s="352"/>
      <c r="Y56" s="365"/>
      <c r="Z56" s="358">
        <v>-2</v>
      </c>
      <c r="AA56" s="365"/>
      <c r="AB56" s="361"/>
      <c r="AC56" s="358">
        <v>-3</v>
      </c>
      <c r="AD56" s="1127"/>
      <c r="AE56" s="1127"/>
      <c r="AF56" s="358">
        <v>-7</v>
      </c>
    </row>
    <row r="57" spans="1:32" s="238" customFormat="1" ht="12" customHeight="1" x14ac:dyDescent="0.2">
      <c r="A57" s="1582" t="s">
        <v>514</v>
      </c>
      <c r="B57" s="1582"/>
      <c r="D57" s="85"/>
      <c r="E57" s="1128">
        <v>1003</v>
      </c>
      <c r="F57" s="1129"/>
      <c r="G57" s="1130"/>
      <c r="H57" s="1128">
        <v>836</v>
      </c>
      <c r="I57" s="1131"/>
      <c r="J57" s="1132"/>
      <c r="K57" s="1128">
        <v>370</v>
      </c>
      <c r="L57" s="1131"/>
      <c r="M57" s="1133"/>
      <c r="N57" s="1128">
        <v>703</v>
      </c>
      <c r="O57" s="1134"/>
      <c r="P57" s="1135"/>
      <c r="Q57" s="1128">
        <v>290</v>
      </c>
      <c r="R57" s="1134"/>
      <c r="S57" s="1136"/>
      <c r="T57" s="1128">
        <v>587</v>
      </c>
      <c r="U57" s="1137"/>
      <c r="V57" s="1133"/>
      <c r="W57" s="1128">
        <v>458</v>
      </c>
      <c r="X57" s="1132"/>
      <c r="Y57" s="1137"/>
      <c r="Z57" s="1128">
        <v>1008</v>
      </c>
      <c r="AA57" s="1137"/>
      <c r="AB57" s="1132"/>
      <c r="AC57" s="1128">
        <v>2912</v>
      </c>
      <c r="AD57" s="1127"/>
      <c r="AE57" s="1127"/>
      <c r="AF57" s="1128">
        <v>2343</v>
      </c>
    </row>
    <row r="58" spans="1:32" s="238" customFormat="1" ht="12" customHeight="1" x14ac:dyDescent="0.2">
      <c r="A58" s="239"/>
      <c r="D58" s="182"/>
      <c r="E58" s="1111"/>
      <c r="F58" s="364"/>
      <c r="G58" s="361"/>
      <c r="H58" s="1111"/>
      <c r="I58" s="1110"/>
      <c r="J58" s="361"/>
      <c r="K58" s="1111"/>
      <c r="L58" s="1110"/>
      <c r="M58" s="1111"/>
      <c r="N58" s="352"/>
      <c r="O58" s="1112"/>
      <c r="P58" s="1113"/>
      <c r="Q58" s="352"/>
      <c r="R58" s="1114"/>
      <c r="S58" s="1111"/>
      <c r="T58" s="1111"/>
      <c r="U58" s="365"/>
      <c r="V58" s="1111"/>
      <c r="W58" s="1111"/>
      <c r="X58" s="1111"/>
      <c r="Y58" s="365"/>
      <c r="Z58" s="1111"/>
      <c r="AA58" s="365"/>
      <c r="AB58" s="361"/>
      <c r="AC58" s="1111"/>
      <c r="AD58" s="1127"/>
      <c r="AE58" s="1127"/>
      <c r="AF58" s="1111"/>
    </row>
    <row r="59" spans="1:32" s="238" customFormat="1" ht="12" customHeight="1" x14ac:dyDescent="0.2">
      <c r="A59" s="1578" t="s">
        <v>175</v>
      </c>
      <c r="B59" s="1578"/>
      <c r="D59" s="182"/>
      <c r="E59" s="358">
        <v>-3</v>
      </c>
      <c r="F59" s="364"/>
      <c r="G59" s="361"/>
      <c r="H59" s="358">
        <v>-99</v>
      </c>
      <c r="I59" s="767"/>
      <c r="J59" s="361"/>
      <c r="K59" s="358">
        <v>-3</v>
      </c>
      <c r="L59" s="767"/>
      <c r="M59" s="352"/>
      <c r="N59" s="358">
        <v>-3</v>
      </c>
      <c r="O59" s="354"/>
      <c r="P59" s="355"/>
      <c r="Q59" s="358">
        <v>-4</v>
      </c>
      <c r="R59" s="354"/>
      <c r="S59" s="1126"/>
      <c r="T59" s="358">
        <v>-80</v>
      </c>
      <c r="U59" s="365"/>
      <c r="V59" s="352"/>
      <c r="W59" s="358">
        <v>-3</v>
      </c>
      <c r="X59" s="352"/>
      <c r="Y59" s="365"/>
      <c r="Z59" s="358">
        <v>-3</v>
      </c>
      <c r="AA59" s="365"/>
      <c r="AB59" s="361"/>
      <c r="AC59" s="358">
        <v>-108</v>
      </c>
      <c r="AD59" s="1127"/>
      <c r="AE59" s="1127"/>
      <c r="AF59" s="358">
        <v>-90</v>
      </c>
    </row>
    <row r="60" spans="1:32" s="238" customFormat="1" ht="12" customHeight="1" x14ac:dyDescent="0.2">
      <c r="A60" s="239"/>
      <c r="D60" s="182"/>
      <c r="E60" s="1111"/>
      <c r="F60" s="364"/>
      <c r="G60" s="361"/>
      <c r="H60" s="1111"/>
      <c r="I60" s="1110"/>
      <c r="J60" s="361"/>
      <c r="K60" s="1111"/>
      <c r="L60" s="1110"/>
      <c r="M60" s="1111"/>
      <c r="N60" s="352"/>
      <c r="O60" s="1112"/>
      <c r="P60" s="1113"/>
      <c r="Q60" s="352"/>
      <c r="R60" s="1114"/>
      <c r="S60" s="1111"/>
      <c r="T60" s="1111"/>
      <c r="U60" s="365"/>
      <c r="V60" s="1111"/>
      <c r="W60" s="1111"/>
      <c r="X60" s="1111"/>
      <c r="Y60" s="365"/>
      <c r="Z60" s="1111"/>
      <c r="AA60" s="365"/>
      <c r="AB60" s="361"/>
      <c r="AC60" s="1111"/>
      <c r="AD60" s="1127"/>
      <c r="AE60" s="1127"/>
      <c r="AF60" s="1111"/>
    </row>
    <row r="61" spans="1:32" s="238" customFormat="1" ht="12" customHeight="1" thickBot="1" x14ac:dyDescent="0.25">
      <c r="A61" s="1582" t="s">
        <v>516</v>
      </c>
      <c r="B61" s="1582"/>
      <c r="D61" s="182"/>
      <c r="E61" s="599">
        <v>1000</v>
      </c>
      <c r="F61" s="1138"/>
      <c r="G61" s="525"/>
      <c r="H61" s="599">
        <v>737</v>
      </c>
      <c r="I61" s="1139"/>
      <c r="J61" s="525"/>
      <c r="K61" s="599">
        <v>367</v>
      </c>
      <c r="L61" s="1139"/>
      <c r="M61" s="525"/>
      <c r="N61" s="599">
        <v>700</v>
      </c>
      <c r="O61" s="1140"/>
      <c r="P61" s="1141"/>
      <c r="Q61" s="599">
        <v>286</v>
      </c>
      <c r="R61" s="1138"/>
      <c r="S61" s="525"/>
      <c r="T61" s="599">
        <v>507</v>
      </c>
      <c r="U61" s="1139"/>
      <c r="V61" s="525"/>
      <c r="W61" s="599">
        <v>455</v>
      </c>
      <c r="X61" s="600"/>
      <c r="Y61" s="1139"/>
      <c r="Z61" s="599">
        <v>1005</v>
      </c>
      <c r="AA61" s="1139"/>
      <c r="AB61" s="525"/>
      <c r="AC61" s="599">
        <v>2804</v>
      </c>
      <c r="AD61" s="1127"/>
      <c r="AE61" s="1127"/>
      <c r="AF61" s="599">
        <v>2253</v>
      </c>
    </row>
    <row r="62" spans="1:32" ht="12" customHeight="1" thickTop="1" x14ac:dyDescent="0.2">
      <c r="D62" s="179"/>
      <c r="E62" s="317"/>
      <c r="F62" s="190"/>
      <c r="G62" s="88"/>
      <c r="H62" s="88"/>
      <c r="I62" s="99"/>
      <c r="J62" s="88"/>
      <c r="K62" s="88"/>
      <c r="L62" s="99"/>
      <c r="M62" s="88"/>
      <c r="N62" s="88"/>
      <c r="P62" s="179"/>
      <c r="Q62" s="191"/>
      <c r="R62" s="190"/>
      <c r="S62" s="88"/>
      <c r="T62" s="88"/>
      <c r="U62" s="99"/>
      <c r="V62" s="88"/>
      <c r="W62" s="88"/>
      <c r="X62" s="88"/>
      <c r="Y62" s="99"/>
      <c r="Z62" s="99"/>
      <c r="AA62" s="99"/>
      <c r="AB62" s="88"/>
    </row>
    <row r="63" spans="1:32" ht="12" customHeight="1" x14ac:dyDescent="0.2">
      <c r="J63" s="88"/>
      <c r="K63" s="88"/>
      <c r="L63" s="88"/>
      <c r="V63" s="88"/>
      <c r="W63" s="88"/>
      <c r="X63" s="88"/>
      <c r="Y63" s="88"/>
      <c r="Z63" s="88"/>
      <c r="AA63" s="88"/>
    </row>
    <row r="64" spans="1:32" ht="14.1" customHeight="1" x14ac:dyDescent="0.2">
      <c r="A64" s="271" t="s">
        <v>330</v>
      </c>
      <c r="B64" s="1576" t="s">
        <v>381</v>
      </c>
      <c r="C64" s="1577"/>
      <c r="D64" s="1577"/>
      <c r="E64" s="1577"/>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row>
    <row r="65" spans="1:32" x14ac:dyDescent="0.2">
      <c r="A65" s="1101"/>
      <c r="B65" s="1101"/>
      <c r="C65" s="1101"/>
      <c r="D65" s="1101"/>
      <c r="E65" s="1101"/>
      <c r="F65" s="1101"/>
      <c r="G65" s="1101"/>
      <c r="H65" s="1101"/>
      <c r="I65" s="1101"/>
      <c r="J65" s="1101"/>
      <c r="K65" s="1101"/>
      <c r="L65" s="1101"/>
      <c r="M65" s="1101"/>
      <c r="N65" s="1101"/>
      <c r="O65" s="1101"/>
      <c r="P65" s="1101"/>
      <c r="Q65" s="1101"/>
      <c r="R65" s="1101"/>
      <c r="S65" s="1101"/>
      <c r="T65" s="1101"/>
      <c r="U65" s="1101"/>
      <c r="V65" s="1101"/>
      <c r="W65" s="1101"/>
      <c r="X65" s="1101"/>
      <c r="Y65" s="1101"/>
      <c r="Z65" s="1101"/>
      <c r="AA65" s="1101"/>
      <c r="AB65" s="1101"/>
      <c r="AC65" s="1101"/>
      <c r="AD65" s="1101"/>
      <c r="AE65" s="1101"/>
      <c r="AF65" s="1101"/>
    </row>
  </sheetData>
  <sheetProtection formatCells="0" formatColumns="0" formatRows="0" insertColumns="0" insertRows="0" insertHyperlinks="0" deleteColumns="0" deleteRows="0" sort="0" autoFilter="0" pivotTables="0"/>
  <customSheetViews>
    <customSheetView guid="{37FF72F6-90B1-42B8-8DBF-DD3FAC5BA85D}" fitToPage="1">
      <selection activeCell="H69" sqref="H69"/>
      <pageMargins left="0.25" right="0.25" top="0.5" bottom="0.5" header="0.3" footer="0.3"/>
      <printOptions horizontalCentered="1"/>
      <pageSetup scale="67" orientation="landscape" r:id="rId1"/>
      <headerFooter>
        <oddFooter>&amp;L&amp;K0070C0The Allstate Corporation 4Q19 Supplement&amp;R&amp;K000000&amp;A</oddFooter>
      </headerFooter>
    </customSheetView>
    <customSheetView guid="{2C9B2C1A-81A6-48A3-8FB1-DCFE0A20C29C}" fitToPage="1" topLeftCell="A34">
      <selection activeCell="H69" sqref="H69"/>
      <pageMargins left="0.25" right="0.25" top="0.5" bottom="0.5" header="0.3" footer="0.3"/>
      <printOptions horizontalCentered="1"/>
      <pageSetup scale="67" orientation="landscape" r:id="rId2"/>
      <headerFooter>
        <oddFooter>&amp;L&amp;K0070C0The Allstate Corporation 4Q19 Supplement&amp;R&amp;K000000&amp;A</oddFooter>
      </headerFooter>
    </customSheetView>
    <customSheetView guid="{890510C0-555E-4CA3-90D8-F97D8CDBC7E8}" fitToPage="1" topLeftCell="A19">
      <selection activeCell="AD33" sqref="AD33"/>
      <pageMargins left="0.25" right="0.25" top="0.5" bottom="0.5" header="0.3" footer="0.3"/>
      <printOptions horizontalCentered="1"/>
      <pageSetup scale="67"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7" orientation="landscape" r:id="rId4"/>
      <headerFooter>
        <oddFooter>&amp;L&amp;K0070C0The Allstate Corporation 4Q19 Supplement&amp;R&amp;K000000&amp;A</oddFooter>
      </headerFooter>
    </customSheetView>
    <customSheetView guid="{0B7FDDCE-76D6-4341-B795-862A34477CB3}" fitToPage="1" topLeftCell="A28">
      <selection activeCell="AD33" sqref="AD33"/>
      <pageMargins left="0.25" right="0.25" top="0.5" bottom="0.5" header="0.3" footer="0.3"/>
      <printOptions horizontalCentered="1"/>
      <pageSetup scale="67" orientation="landscape" r:id="rId5"/>
      <headerFooter>
        <oddFooter>&amp;L&amp;K0070C0The Allstate Corporation 4Q19 Supplement&amp;R&amp;K000000&amp;A</oddFooter>
      </headerFooter>
    </customSheetView>
    <customSheetView guid="{77D3E7D1-C189-4FFB-8084-AE3691A2CCAC}" fitToPage="1" topLeftCell="A34">
      <selection activeCell="H69" sqref="H69"/>
      <pageMargins left="0.25" right="0.25" top="0.5" bottom="0.5" header="0.3" footer="0.3"/>
      <printOptions horizontalCentered="1"/>
      <pageSetup scale="67" orientation="landscape" r:id="rId6"/>
      <headerFooter>
        <oddFooter>&amp;L&amp;K0070C0The Allstate Corporation 4Q19 Supplement&amp;R&amp;K000000&amp;A</oddFooter>
      </headerFooter>
    </customSheetView>
  </customSheetViews>
  <mergeCells count="57">
    <mergeCell ref="A14:B14"/>
    <mergeCell ref="A15:B15"/>
    <mergeCell ref="A16:B16"/>
    <mergeCell ref="A9:B9"/>
    <mergeCell ref="A10:B10"/>
    <mergeCell ref="A11:B11"/>
    <mergeCell ref="A12:B12"/>
    <mergeCell ref="A13:B13"/>
    <mergeCell ref="A8:B8"/>
    <mergeCell ref="A4:B4"/>
    <mergeCell ref="A1:AF1"/>
    <mergeCell ref="A2:AF2"/>
    <mergeCell ref="AC4:AF4"/>
    <mergeCell ref="D4:Z4"/>
    <mergeCell ref="A17:B17"/>
    <mergeCell ref="A19:B19"/>
    <mergeCell ref="A20:B20"/>
    <mergeCell ref="A18:B18"/>
    <mergeCell ref="A32:B32"/>
    <mergeCell ref="A22:B22"/>
    <mergeCell ref="A23:B23"/>
    <mergeCell ref="A24:B24"/>
    <mergeCell ref="A25:B25"/>
    <mergeCell ref="A26:B26"/>
    <mergeCell ref="A27:B27"/>
    <mergeCell ref="A28:B28"/>
    <mergeCell ref="A29:B29"/>
    <mergeCell ref="A30:B30"/>
    <mergeCell ref="A31:B31"/>
    <mergeCell ref="A21:B21"/>
    <mergeCell ref="A43:B43"/>
    <mergeCell ref="A33:B33"/>
    <mergeCell ref="A34:B34"/>
    <mergeCell ref="A35:B35"/>
    <mergeCell ref="A36:B36"/>
    <mergeCell ref="A39:B39"/>
    <mergeCell ref="A40:B40"/>
    <mergeCell ref="A41:B41"/>
    <mergeCell ref="A42:B42"/>
    <mergeCell ref="A37:B37"/>
    <mergeCell ref="A38:B38"/>
    <mergeCell ref="B64:AB64"/>
    <mergeCell ref="A44:B44"/>
    <mergeCell ref="A46:B46"/>
    <mergeCell ref="A47:B47"/>
    <mergeCell ref="A48:B48"/>
    <mergeCell ref="A49:B49"/>
    <mergeCell ref="A52:B52"/>
    <mergeCell ref="A53:B53"/>
    <mergeCell ref="A54:B54"/>
    <mergeCell ref="A55:B55"/>
    <mergeCell ref="A56:B56"/>
    <mergeCell ref="A57:B57"/>
    <mergeCell ref="A59:B59"/>
    <mergeCell ref="A61:B61"/>
    <mergeCell ref="A50:B50"/>
    <mergeCell ref="A45:B45"/>
  </mergeCells>
  <printOptions horizontalCentered="1"/>
  <pageMargins left="0.25" right="0.25" top="0.5" bottom="0.5" header="0.3" footer="0.3"/>
  <pageSetup scale="67" orientation="landscape" r:id="rId7"/>
  <headerFooter>
    <oddFooter>&amp;L&amp;K0070C0The Allstate Corporation 4Q19 Supplement&amp;R&amp;K000000&amp;A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4905-12AA-4F6C-A752-FD48CEB78BF4}">
  <sheetPr>
    <pageSetUpPr fitToPage="1"/>
  </sheetPr>
  <dimension ref="A1:AI73"/>
  <sheetViews>
    <sheetView zoomScaleNormal="100" workbookViewId="0">
      <selection sqref="A1:AF1"/>
    </sheetView>
  </sheetViews>
  <sheetFormatPr defaultColWidth="13.7109375" defaultRowHeight="12.75" x14ac:dyDescent="0.2"/>
  <cols>
    <col min="1" max="1" width="3" style="427" customWidth="1"/>
    <col min="2" max="2" width="28.28515625" style="427" customWidth="1"/>
    <col min="3" max="3" width="2.28515625" style="427" customWidth="1"/>
    <col min="4" max="4" width="2.28515625" style="530" customWidth="1"/>
    <col min="5" max="5" width="10.28515625" style="530" customWidth="1"/>
    <col min="6" max="6" width="2.28515625" style="530" customWidth="1"/>
    <col min="7" max="7" width="2.28515625" style="427" customWidth="1"/>
    <col min="8" max="8" width="10.28515625" style="427" customWidth="1"/>
    <col min="9" max="10" width="2.28515625" style="427" customWidth="1"/>
    <col min="11" max="11" width="10.28515625" style="427" customWidth="1"/>
    <col min="12" max="13" width="2.28515625" style="427" customWidth="1"/>
    <col min="14" max="14" width="10.28515625" style="427" customWidth="1"/>
    <col min="15" max="16" width="2.28515625" style="427" customWidth="1"/>
    <col min="17" max="17" width="10.28515625" style="427" customWidth="1"/>
    <col min="18" max="18" width="2.140625" style="427" bestFit="1" customWidth="1"/>
    <col min="19" max="19" width="2.28515625" style="427" customWidth="1"/>
    <col min="20" max="20" width="10.28515625" style="427" customWidth="1"/>
    <col min="21" max="22" width="2.28515625" style="427" customWidth="1"/>
    <col min="23" max="23" width="10.28515625" style="427" customWidth="1"/>
    <col min="24" max="25" width="2.28515625" style="427" customWidth="1"/>
    <col min="26" max="26" width="10.28515625" style="427" customWidth="1"/>
    <col min="27" max="28" width="2.28515625" style="427" customWidth="1"/>
    <col min="29" max="29" width="10.28515625" style="427" customWidth="1"/>
    <col min="30" max="31" width="2.28515625" style="427" customWidth="1"/>
    <col min="32" max="32" width="10.28515625" style="427" customWidth="1"/>
    <col min="33" max="34" width="2.28515625" style="427" customWidth="1"/>
    <col min="35" max="16384" width="13.7109375" style="427"/>
  </cols>
  <sheetData>
    <row r="1" spans="1:35" ht="13.5" customHeight="1" x14ac:dyDescent="0.25">
      <c r="A1" s="1598" t="s">
        <v>6</v>
      </c>
      <c r="B1" s="1598"/>
      <c r="C1" s="1598"/>
      <c r="D1" s="1598"/>
      <c r="E1" s="1598"/>
      <c r="F1" s="1598"/>
      <c r="G1" s="1598"/>
      <c r="H1" s="1598"/>
      <c r="I1" s="1598"/>
      <c r="J1" s="1598"/>
      <c r="K1" s="1598"/>
      <c r="L1" s="1598"/>
      <c r="M1" s="1598"/>
      <c r="N1" s="1598"/>
      <c r="O1" s="1598"/>
      <c r="P1" s="1598"/>
      <c r="Q1" s="1598"/>
      <c r="R1" s="1598"/>
      <c r="S1" s="1598"/>
      <c r="T1" s="1598"/>
      <c r="U1" s="1598"/>
      <c r="V1" s="1598"/>
      <c r="W1" s="1598"/>
      <c r="X1" s="1598"/>
      <c r="Y1" s="1598"/>
      <c r="Z1" s="1598"/>
      <c r="AA1" s="1598"/>
      <c r="AB1" s="1598"/>
      <c r="AC1" s="1598"/>
      <c r="AD1" s="1598"/>
      <c r="AE1" s="1598"/>
      <c r="AF1" s="1598"/>
    </row>
    <row r="2" spans="1:35" ht="13.5" customHeight="1" x14ac:dyDescent="0.25">
      <c r="A2" s="1598" t="s">
        <v>675</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row>
    <row r="3" spans="1:35" x14ac:dyDescent="0.2">
      <c r="A3" s="1314"/>
      <c r="B3" s="1314"/>
      <c r="C3" s="1314"/>
      <c r="D3" s="1314"/>
      <c r="E3" s="1314"/>
      <c r="F3" s="1314"/>
      <c r="G3" s="1314"/>
      <c r="H3" s="1314"/>
      <c r="I3" s="1314"/>
      <c r="J3" s="1314"/>
      <c r="K3" s="1314"/>
      <c r="L3" s="1314"/>
      <c r="M3" s="1314"/>
      <c r="N3" s="1314"/>
      <c r="O3" s="1314"/>
      <c r="P3" s="1314"/>
      <c r="Q3" s="1314"/>
      <c r="R3" s="1314"/>
      <c r="S3" s="1314"/>
      <c r="T3" s="1314"/>
      <c r="U3" s="1314"/>
      <c r="V3" s="1314"/>
      <c r="W3" s="1314"/>
      <c r="X3" s="1314"/>
      <c r="Y3" s="1314"/>
      <c r="Z3" s="1314"/>
      <c r="AA3" s="1314"/>
      <c r="AB3" s="1314"/>
      <c r="AC3" s="1314"/>
      <c r="AD3" s="1314"/>
      <c r="AE3" s="1314"/>
      <c r="AF3" s="1314"/>
    </row>
    <row r="4" spans="1:35" ht="15.75" customHeight="1" x14ac:dyDescent="0.2">
      <c r="A4" s="1597" t="s">
        <v>45</v>
      </c>
      <c r="B4" s="1591"/>
      <c r="C4" s="1314"/>
      <c r="D4" s="1602" t="s">
        <v>8</v>
      </c>
      <c r="E4" s="1602"/>
      <c r="F4" s="1602"/>
      <c r="G4" s="1602"/>
      <c r="H4" s="1602"/>
      <c r="I4" s="1602"/>
      <c r="J4" s="1602"/>
      <c r="K4" s="1602"/>
      <c r="L4" s="1602"/>
      <c r="M4" s="1602"/>
      <c r="N4" s="1602"/>
      <c r="O4" s="1602"/>
      <c r="P4" s="1602"/>
      <c r="Q4" s="1602"/>
      <c r="R4" s="1602"/>
      <c r="S4" s="1602"/>
      <c r="T4" s="1602"/>
      <c r="U4" s="1602"/>
      <c r="V4" s="1602"/>
      <c r="W4" s="1602"/>
      <c r="X4" s="1602"/>
      <c r="Y4" s="1602"/>
      <c r="Z4" s="1602"/>
      <c r="AA4" s="1602"/>
      <c r="AB4" s="663"/>
      <c r="AC4" s="1590" t="s">
        <v>9</v>
      </c>
      <c r="AD4" s="1591"/>
      <c r="AE4" s="1591"/>
      <c r="AF4" s="1591"/>
    </row>
    <row r="5" spans="1:35" ht="16.7" customHeight="1" x14ac:dyDescent="0.2">
      <c r="A5" s="1314"/>
      <c r="B5" s="1314"/>
      <c r="C5" s="1314"/>
      <c r="D5" s="1314"/>
      <c r="E5" s="1314"/>
      <c r="F5" s="1314"/>
      <c r="G5" s="1314"/>
      <c r="H5" s="1314"/>
      <c r="I5" s="1314"/>
      <c r="J5" s="1314"/>
      <c r="K5" s="896"/>
      <c r="L5" s="1314"/>
      <c r="M5" s="896"/>
      <c r="N5" s="896"/>
      <c r="O5" s="896"/>
      <c r="P5" s="896"/>
      <c r="Q5" s="896"/>
      <c r="R5" s="896"/>
      <c r="S5" s="1327"/>
      <c r="T5" s="1327"/>
      <c r="U5" s="1327"/>
      <c r="V5" s="896"/>
      <c r="W5" s="896"/>
      <c r="X5" s="896"/>
      <c r="Y5" s="896"/>
      <c r="Z5" s="896"/>
      <c r="AA5" s="896"/>
      <c r="AB5" s="896"/>
      <c r="AC5" s="1328"/>
      <c r="AD5" s="1328"/>
      <c r="AE5" s="1328"/>
      <c r="AF5" s="1328"/>
    </row>
    <row r="6" spans="1:35" ht="25.9" customHeight="1" x14ac:dyDescent="0.2">
      <c r="A6" s="1314"/>
      <c r="B6" s="1314"/>
      <c r="C6" s="1314"/>
      <c r="D6" s="1329"/>
      <c r="E6" s="945" t="s">
        <v>630</v>
      </c>
      <c r="F6" s="1330"/>
      <c r="G6" s="1331"/>
      <c r="H6" s="892" t="s">
        <v>547</v>
      </c>
      <c r="I6" s="664"/>
      <c r="J6" s="946"/>
      <c r="K6" s="892" t="s">
        <v>493</v>
      </c>
      <c r="L6" s="664"/>
      <c r="M6" s="946"/>
      <c r="N6" s="892" t="s">
        <v>326</v>
      </c>
      <c r="O6" s="664"/>
      <c r="P6" s="1332"/>
      <c r="Q6" s="1333" t="s">
        <v>10</v>
      </c>
      <c r="R6" s="1334"/>
      <c r="S6" s="895"/>
      <c r="T6" s="1335" t="s">
        <v>327</v>
      </c>
      <c r="U6" s="946"/>
      <c r="V6" s="895"/>
      <c r="W6" s="1335" t="s">
        <v>0</v>
      </c>
      <c r="X6" s="946"/>
      <c r="Y6" s="895"/>
      <c r="Z6" s="1335" t="s">
        <v>1</v>
      </c>
      <c r="AA6" s="946"/>
      <c r="AB6" s="946"/>
      <c r="AC6" s="892" t="s">
        <v>630</v>
      </c>
      <c r="AD6" s="1314"/>
      <c r="AE6" s="1314"/>
      <c r="AF6" s="892" t="s">
        <v>10</v>
      </c>
    </row>
    <row r="7" spans="1:35" ht="12" customHeight="1" x14ac:dyDescent="0.2">
      <c r="A7" s="1595" t="s">
        <v>52</v>
      </c>
      <c r="B7" s="1591"/>
      <c r="C7" s="1314"/>
      <c r="D7" s="1096"/>
      <c r="E7" s="1336"/>
      <c r="F7" s="1314"/>
      <c r="G7" s="1096"/>
      <c r="H7" s="898"/>
      <c r="I7" s="709"/>
      <c r="J7" s="663"/>
      <c r="K7" s="898"/>
      <c r="L7" s="709"/>
      <c r="M7" s="663"/>
      <c r="N7" s="898"/>
      <c r="O7" s="709"/>
      <c r="P7" s="1337"/>
      <c r="Q7" s="898"/>
      <c r="R7" s="697"/>
      <c r="S7" s="663"/>
      <c r="T7" s="898"/>
      <c r="U7" s="709"/>
      <c r="V7" s="663"/>
      <c r="W7" s="898"/>
      <c r="X7" s="709"/>
      <c r="Y7" s="663"/>
      <c r="Z7" s="898"/>
      <c r="AA7" s="709"/>
      <c r="AB7" s="663"/>
      <c r="AC7" s="1336"/>
      <c r="AD7" s="1314"/>
      <c r="AE7" s="1314"/>
      <c r="AF7" s="898"/>
    </row>
    <row r="8" spans="1:35" ht="12" customHeight="1" x14ac:dyDescent="0.2">
      <c r="A8" s="1593" t="s">
        <v>173</v>
      </c>
      <c r="B8" s="1591"/>
      <c r="C8" s="1314"/>
      <c r="D8" s="1096"/>
      <c r="E8" s="1230"/>
      <c r="F8" s="1314"/>
      <c r="G8" s="1096"/>
      <c r="H8" s="1314"/>
      <c r="I8" s="709"/>
      <c r="J8" s="663"/>
      <c r="K8" s="1314"/>
      <c r="L8" s="709"/>
      <c r="M8" s="663"/>
      <c r="N8" s="1314"/>
      <c r="O8" s="709"/>
      <c r="P8" s="1337"/>
      <c r="Q8" s="709"/>
      <c r="R8" s="697"/>
      <c r="S8" s="663"/>
      <c r="T8" s="1314"/>
      <c r="U8" s="709"/>
      <c r="V8" s="663"/>
      <c r="W8" s="1314"/>
      <c r="X8" s="709"/>
      <c r="Y8" s="663"/>
      <c r="Z8" s="1314"/>
      <c r="AA8" s="709"/>
      <c r="AB8" s="663"/>
      <c r="AC8" s="1230"/>
      <c r="AD8" s="1314"/>
      <c r="AE8" s="1314"/>
      <c r="AF8" s="1314"/>
    </row>
    <row r="9" spans="1:35" ht="12" customHeight="1" x14ac:dyDescent="0.2">
      <c r="A9" s="1594" t="s">
        <v>141</v>
      </c>
      <c r="B9" s="1591"/>
      <c r="C9" s="1314"/>
      <c r="D9" s="1096"/>
      <c r="E9" s="678">
        <v>2</v>
      </c>
      <c r="F9" s="680"/>
      <c r="G9" s="1069"/>
      <c r="H9" s="678">
        <v>130</v>
      </c>
      <c r="I9" s="909"/>
      <c r="J9" s="941"/>
      <c r="K9" s="678">
        <v>179</v>
      </c>
      <c r="L9" s="909"/>
      <c r="M9" s="941"/>
      <c r="N9" s="678">
        <v>68</v>
      </c>
      <c r="O9" s="909"/>
      <c r="P9" s="1228"/>
      <c r="Q9" s="941">
        <v>53</v>
      </c>
      <c r="R9" s="950"/>
      <c r="S9" s="941"/>
      <c r="T9" s="678">
        <v>113</v>
      </c>
      <c r="U9" s="951"/>
      <c r="V9" s="941"/>
      <c r="W9" s="678">
        <v>160</v>
      </c>
      <c r="X9" s="951"/>
      <c r="Y9" s="941"/>
      <c r="Z9" s="678">
        <v>-1</v>
      </c>
      <c r="AA9" s="951"/>
      <c r="AB9" s="952"/>
      <c r="AC9" s="678">
        <v>379</v>
      </c>
      <c r="AD9" s="680"/>
      <c r="AE9" s="680"/>
      <c r="AF9" s="678">
        <v>325</v>
      </c>
      <c r="AI9" s="150"/>
    </row>
    <row r="10" spans="1:35" ht="12" customHeight="1" x14ac:dyDescent="0.2">
      <c r="A10" s="1594" t="s">
        <v>683</v>
      </c>
      <c r="B10" s="1591"/>
      <c r="C10" s="1314"/>
      <c r="D10" s="1096"/>
      <c r="E10" s="681">
        <v>253</v>
      </c>
      <c r="F10" s="1116" t="s">
        <v>332</v>
      </c>
      <c r="G10" s="683"/>
      <c r="H10" s="681">
        <v>292</v>
      </c>
      <c r="I10" s="1117"/>
      <c r="J10" s="683"/>
      <c r="K10" s="681">
        <v>781</v>
      </c>
      <c r="L10" s="1117"/>
      <c r="M10" s="683"/>
      <c r="N10" s="681">
        <v>511</v>
      </c>
      <c r="O10" s="1117"/>
      <c r="P10" s="1229"/>
      <c r="Q10" s="683">
        <v>798</v>
      </c>
      <c r="R10" s="1116"/>
      <c r="S10" s="683"/>
      <c r="T10" s="681">
        <v>418</v>
      </c>
      <c r="U10" s="956"/>
      <c r="V10" s="683"/>
      <c r="W10" s="681">
        <v>627</v>
      </c>
      <c r="X10" s="1117" t="s">
        <v>332</v>
      </c>
      <c r="Y10" s="683"/>
      <c r="Z10" s="681">
        <v>300</v>
      </c>
      <c r="AA10" s="956"/>
      <c r="AB10" s="957"/>
      <c r="AC10" s="681">
        <v>1837</v>
      </c>
      <c r="AD10" s="682"/>
      <c r="AE10" s="682"/>
      <c r="AF10" s="681">
        <v>2143</v>
      </c>
      <c r="AI10" s="150"/>
    </row>
    <row r="11" spans="1:35" ht="12" customHeight="1" x14ac:dyDescent="0.2">
      <c r="A11" s="1594" t="s">
        <v>145</v>
      </c>
      <c r="B11" s="1591"/>
      <c r="C11" s="1314"/>
      <c r="D11" s="1096"/>
      <c r="E11" s="681">
        <v>19</v>
      </c>
      <c r="F11" s="682"/>
      <c r="G11" s="1071"/>
      <c r="H11" s="681">
        <v>23</v>
      </c>
      <c r="I11" s="684"/>
      <c r="J11" s="683"/>
      <c r="K11" s="681">
        <v>57</v>
      </c>
      <c r="L11" s="684"/>
      <c r="M11" s="683"/>
      <c r="N11" s="681">
        <v>64</v>
      </c>
      <c r="O11" s="684"/>
      <c r="P11" s="1229"/>
      <c r="Q11" s="683">
        <v>87</v>
      </c>
      <c r="R11" s="955"/>
      <c r="S11" s="683"/>
      <c r="T11" s="681">
        <v>51</v>
      </c>
      <c r="U11" s="956"/>
      <c r="V11" s="683"/>
      <c r="W11" s="681">
        <v>46</v>
      </c>
      <c r="X11" s="956"/>
      <c r="Y11" s="683"/>
      <c r="Z11" s="681">
        <v>27</v>
      </c>
      <c r="AA11" s="956"/>
      <c r="AB11" s="957"/>
      <c r="AC11" s="681">
        <v>163</v>
      </c>
      <c r="AD11" s="682"/>
      <c r="AE11" s="682"/>
      <c r="AF11" s="681">
        <v>211</v>
      </c>
      <c r="AI11" s="150"/>
    </row>
    <row r="12" spans="1:35" ht="12" customHeight="1" x14ac:dyDescent="0.2">
      <c r="A12" s="1594" t="s">
        <v>146</v>
      </c>
      <c r="B12" s="1591"/>
      <c r="C12" s="1314"/>
      <c r="D12" s="1096"/>
      <c r="E12" s="688">
        <v>5</v>
      </c>
      <c r="F12" s="682"/>
      <c r="G12" s="1071"/>
      <c r="H12" s="688">
        <v>2</v>
      </c>
      <c r="I12" s="684"/>
      <c r="J12" s="683"/>
      <c r="K12" s="688">
        <v>4</v>
      </c>
      <c r="L12" s="684"/>
      <c r="M12" s="683"/>
      <c r="N12" s="688">
        <v>1</v>
      </c>
      <c r="O12" s="684"/>
      <c r="P12" s="1229"/>
      <c r="Q12" s="688">
        <v>9</v>
      </c>
      <c r="R12" s="955"/>
      <c r="S12" s="683"/>
      <c r="T12" s="688">
        <v>6</v>
      </c>
      <c r="U12" s="956"/>
      <c r="V12" s="683"/>
      <c r="W12" s="688">
        <v>4</v>
      </c>
      <c r="X12" s="956"/>
      <c r="Y12" s="683"/>
      <c r="Z12" s="688">
        <v>3</v>
      </c>
      <c r="AA12" s="956"/>
      <c r="AB12" s="957"/>
      <c r="AC12" s="688">
        <v>12</v>
      </c>
      <c r="AD12" s="682"/>
      <c r="AE12" s="682"/>
      <c r="AF12" s="688">
        <v>22</v>
      </c>
      <c r="AI12" s="150"/>
    </row>
    <row r="13" spans="1:35" ht="12" customHeight="1" x14ac:dyDescent="0.2">
      <c r="A13" s="1592" t="s">
        <v>174</v>
      </c>
      <c r="B13" s="1591"/>
      <c r="C13" s="1314"/>
      <c r="D13" s="1096"/>
      <c r="E13" s="685">
        <v>279</v>
      </c>
      <c r="F13" s="682"/>
      <c r="G13" s="1071"/>
      <c r="H13" s="685">
        <v>447</v>
      </c>
      <c r="I13" s="684"/>
      <c r="J13" s="683"/>
      <c r="K13" s="685">
        <v>1021</v>
      </c>
      <c r="L13" s="684"/>
      <c r="M13" s="683"/>
      <c r="N13" s="685">
        <v>644</v>
      </c>
      <c r="O13" s="684"/>
      <c r="P13" s="1229"/>
      <c r="Q13" s="685">
        <v>947</v>
      </c>
      <c r="R13" s="955"/>
      <c r="S13" s="683"/>
      <c r="T13" s="685">
        <v>588</v>
      </c>
      <c r="U13" s="956"/>
      <c r="V13" s="683"/>
      <c r="W13" s="685">
        <v>837</v>
      </c>
      <c r="X13" s="956"/>
      <c r="Y13" s="683"/>
      <c r="Z13" s="685">
        <v>329</v>
      </c>
      <c r="AA13" s="956"/>
      <c r="AB13" s="957"/>
      <c r="AC13" s="685">
        <v>2391</v>
      </c>
      <c r="AD13" s="682"/>
      <c r="AE13" s="682"/>
      <c r="AF13" s="685">
        <v>2701</v>
      </c>
      <c r="AI13" s="150"/>
    </row>
    <row r="14" spans="1:35" ht="12" customHeight="1" x14ac:dyDescent="0.2">
      <c r="A14" s="1591"/>
      <c r="B14" s="1591"/>
      <c r="C14" s="1314"/>
      <c r="D14" s="1096"/>
      <c r="E14" s="1230"/>
      <c r="F14" s="682"/>
      <c r="G14" s="1071"/>
      <c r="H14" s="682"/>
      <c r="I14" s="684"/>
      <c r="J14" s="683"/>
      <c r="K14" s="682"/>
      <c r="L14" s="684"/>
      <c r="M14" s="683"/>
      <c r="N14" s="682"/>
      <c r="O14" s="684"/>
      <c r="P14" s="1229"/>
      <c r="Q14" s="684"/>
      <c r="R14" s="955"/>
      <c r="S14" s="683"/>
      <c r="T14" s="682"/>
      <c r="U14" s="956"/>
      <c r="V14" s="683"/>
      <c r="W14" s="682"/>
      <c r="X14" s="956"/>
      <c r="Y14" s="683"/>
      <c r="Z14" s="682"/>
      <c r="AA14" s="956"/>
      <c r="AB14" s="957"/>
      <c r="AC14" s="682"/>
      <c r="AD14" s="682"/>
      <c r="AE14" s="682"/>
      <c r="AF14" s="682"/>
      <c r="AI14" s="150"/>
    </row>
    <row r="15" spans="1:35" ht="12" customHeight="1" x14ac:dyDescent="0.2">
      <c r="A15" s="1593" t="s">
        <v>148</v>
      </c>
      <c r="B15" s="1591"/>
      <c r="C15" s="1314"/>
      <c r="D15" s="1096"/>
      <c r="E15" s="1230"/>
      <c r="F15" s="682"/>
      <c r="G15" s="1071"/>
      <c r="H15" s="682"/>
      <c r="I15" s="684"/>
      <c r="J15" s="683"/>
      <c r="K15" s="682"/>
      <c r="L15" s="684"/>
      <c r="M15" s="683"/>
      <c r="N15" s="682"/>
      <c r="O15" s="684"/>
      <c r="P15" s="1229"/>
      <c r="Q15" s="684"/>
      <c r="R15" s="955"/>
      <c r="S15" s="683"/>
      <c r="T15" s="682"/>
      <c r="U15" s="956"/>
      <c r="V15" s="683"/>
      <c r="W15" s="682"/>
      <c r="X15" s="956"/>
      <c r="Y15" s="683"/>
      <c r="Z15" s="682"/>
      <c r="AA15" s="956"/>
      <c r="AB15" s="957"/>
      <c r="AC15" s="682"/>
      <c r="AD15" s="682"/>
      <c r="AE15" s="682"/>
      <c r="AF15" s="682"/>
      <c r="AI15" s="150"/>
    </row>
    <row r="16" spans="1:35" ht="12" customHeight="1" x14ac:dyDescent="0.2">
      <c r="A16" s="1594" t="s">
        <v>141</v>
      </c>
      <c r="B16" s="1591"/>
      <c r="C16" s="1314"/>
      <c r="D16" s="1096"/>
      <c r="E16" s="681">
        <v>2</v>
      </c>
      <c r="F16" s="682"/>
      <c r="G16" s="1071"/>
      <c r="H16" s="681">
        <v>9</v>
      </c>
      <c r="I16" s="684"/>
      <c r="J16" s="683"/>
      <c r="K16" s="681">
        <v>10</v>
      </c>
      <c r="L16" s="684"/>
      <c r="M16" s="683"/>
      <c r="N16" s="681">
        <v>3</v>
      </c>
      <c r="O16" s="684"/>
      <c r="P16" s="1229"/>
      <c r="Q16" s="683">
        <v>2</v>
      </c>
      <c r="R16" s="955"/>
      <c r="S16" s="683"/>
      <c r="T16" s="681">
        <v>8</v>
      </c>
      <c r="U16" s="956"/>
      <c r="V16" s="683"/>
      <c r="W16" s="681">
        <v>15</v>
      </c>
      <c r="X16" s="956"/>
      <c r="Y16" s="683"/>
      <c r="Z16" s="681">
        <v>2</v>
      </c>
      <c r="AA16" s="956"/>
      <c r="AB16" s="957"/>
      <c r="AC16" s="681">
        <v>24</v>
      </c>
      <c r="AD16" s="682"/>
      <c r="AE16" s="682"/>
      <c r="AF16" s="681">
        <v>27</v>
      </c>
      <c r="AI16" s="134"/>
    </row>
    <row r="17" spans="1:35" ht="12" customHeight="1" x14ac:dyDescent="0.2">
      <c r="A17" s="1594" t="s">
        <v>142</v>
      </c>
      <c r="B17" s="1591"/>
      <c r="C17" s="1314"/>
      <c r="D17" s="1096"/>
      <c r="E17" s="681">
        <v>2</v>
      </c>
      <c r="F17" s="682"/>
      <c r="G17" s="1071"/>
      <c r="H17" s="681">
        <v>7</v>
      </c>
      <c r="I17" s="684"/>
      <c r="J17" s="683"/>
      <c r="K17" s="681">
        <v>15</v>
      </c>
      <c r="L17" s="684"/>
      <c r="M17" s="683"/>
      <c r="N17" s="681">
        <v>3</v>
      </c>
      <c r="O17" s="684"/>
      <c r="P17" s="1229"/>
      <c r="Q17" s="683">
        <v>4</v>
      </c>
      <c r="R17" s="955"/>
      <c r="S17" s="683"/>
      <c r="T17" s="681">
        <v>6</v>
      </c>
      <c r="U17" s="956"/>
      <c r="V17" s="683"/>
      <c r="W17" s="681">
        <v>14</v>
      </c>
      <c r="X17" s="956"/>
      <c r="Y17" s="683"/>
      <c r="Z17" s="681">
        <v>1</v>
      </c>
      <c r="AA17" s="956"/>
      <c r="AB17" s="957"/>
      <c r="AC17" s="681">
        <v>27</v>
      </c>
      <c r="AD17" s="682"/>
      <c r="AE17" s="682"/>
      <c r="AF17" s="681">
        <v>25</v>
      </c>
      <c r="AI17" s="72"/>
    </row>
    <row r="18" spans="1:35" ht="12" customHeight="1" x14ac:dyDescent="0.2">
      <c r="A18" s="1592" t="s">
        <v>174</v>
      </c>
      <c r="B18" s="1591"/>
      <c r="C18" s="1314"/>
      <c r="D18" s="1096"/>
      <c r="E18" s="685">
        <v>4</v>
      </c>
      <c r="F18" s="682"/>
      <c r="G18" s="1071"/>
      <c r="H18" s="685">
        <v>16</v>
      </c>
      <c r="I18" s="684"/>
      <c r="J18" s="683"/>
      <c r="K18" s="685">
        <v>25</v>
      </c>
      <c r="L18" s="684"/>
      <c r="M18" s="683"/>
      <c r="N18" s="685">
        <v>6</v>
      </c>
      <c r="O18" s="684"/>
      <c r="P18" s="1229"/>
      <c r="Q18" s="685">
        <v>6</v>
      </c>
      <c r="R18" s="955"/>
      <c r="S18" s="683"/>
      <c r="T18" s="685">
        <v>14</v>
      </c>
      <c r="U18" s="956"/>
      <c r="V18" s="683"/>
      <c r="W18" s="685">
        <v>29</v>
      </c>
      <c r="X18" s="956"/>
      <c r="Y18" s="683"/>
      <c r="Z18" s="685">
        <v>3</v>
      </c>
      <c r="AA18" s="956"/>
      <c r="AB18" s="957"/>
      <c r="AC18" s="685">
        <v>51</v>
      </c>
      <c r="AD18" s="682"/>
      <c r="AE18" s="682"/>
      <c r="AF18" s="685">
        <v>52</v>
      </c>
      <c r="AI18" s="72"/>
    </row>
    <row r="19" spans="1:35" ht="12" customHeight="1" x14ac:dyDescent="0.2">
      <c r="A19" s="1591"/>
      <c r="B19" s="1591"/>
      <c r="C19" s="1314"/>
      <c r="D19" s="1096"/>
      <c r="E19" s="1230"/>
      <c r="F19" s="682"/>
      <c r="G19" s="1071"/>
      <c r="H19" s="682"/>
      <c r="I19" s="684"/>
      <c r="J19" s="683"/>
      <c r="K19" s="682"/>
      <c r="L19" s="684"/>
      <c r="M19" s="683"/>
      <c r="N19" s="682"/>
      <c r="O19" s="684"/>
      <c r="P19" s="1229"/>
      <c r="Q19" s="684"/>
      <c r="R19" s="955"/>
      <c r="S19" s="683"/>
      <c r="T19" s="682"/>
      <c r="U19" s="956"/>
      <c r="V19" s="683"/>
      <c r="W19" s="682"/>
      <c r="X19" s="956"/>
      <c r="Y19" s="683"/>
      <c r="Z19" s="682"/>
      <c r="AA19" s="956"/>
      <c r="AB19" s="957"/>
      <c r="AC19" s="682"/>
      <c r="AD19" s="682"/>
      <c r="AE19" s="682"/>
      <c r="AF19" s="682"/>
      <c r="AI19" s="143"/>
    </row>
    <row r="20" spans="1:35" ht="12" customHeight="1" x14ac:dyDescent="0.2">
      <c r="A20" s="1593" t="s">
        <v>150</v>
      </c>
      <c r="B20" s="1591"/>
      <c r="C20" s="1314"/>
      <c r="D20" s="1096"/>
      <c r="E20" s="1230"/>
      <c r="F20" s="682"/>
      <c r="G20" s="1071"/>
      <c r="H20" s="682"/>
      <c r="I20" s="684"/>
      <c r="J20" s="683"/>
      <c r="K20" s="682"/>
      <c r="L20" s="684"/>
      <c r="M20" s="683"/>
      <c r="N20" s="682"/>
      <c r="O20" s="684"/>
      <c r="P20" s="1229"/>
      <c r="Q20" s="684"/>
      <c r="R20" s="955"/>
      <c r="S20" s="683"/>
      <c r="T20" s="682"/>
      <c r="U20" s="956"/>
      <c r="V20" s="683"/>
      <c r="W20" s="682"/>
      <c r="X20" s="956"/>
      <c r="Y20" s="683"/>
      <c r="Z20" s="682"/>
      <c r="AA20" s="956"/>
      <c r="AB20" s="957"/>
      <c r="AC20" s="682"/>
      <c r="AD20" s="682"/>
      <c r="AE20" s="682"/>
      <c r="AF20" s="682"/>
      <c r="AI20" s="143"/>
    </row>
    <row r="21" spans="1:35" ht="12" customHeight="1" x14ac:dyDescent="0.2">
      <c r="A21" s="1594" t="s">
        <v>141</v>
      </c>
      <c r="B21" s="1591"/>
      <c r="C21" s="1314"/>
      <c r="D21" s="1096"/>
      <c r="E21" s="681">
        <v>0</v>
      </c>
      <c r="F21" s="682"/>
      <c r="G21" s="1071"/>
      <c r="H21" s="681">
        <v>4</v>
      </c>
      <c r="I21" s="684"/>
      <c r="J21" s="683"/>
      <c r="K21" s="681">
        <v>3</v>
      </c>
      <c r="L21" s="684"/>
      <c r="M21" s="683"/>
      <c r="N21" s="681">
        <v>3</v>
      </c>
      <c r="O21" s="684"/>
      <c r="P21" s="1229"/>
      <c r="Q21" s="683">
        <v>-1</v>
      </c>
      <c r="R21" s="955"/>
      <c r="S21" s="683"/>
      <c r="T21" s="681">
        <v>2</v>
      </c>
      <c r="U21" s="956"/>
      <c r="V21" s="683"/>
      <c r="W21" s="681">
        <v>4</v>
      </c>
      <c r="X21" s="956"/>
      <c r="Y21" s="683"/>
      <c r="Z21" s="681">
        <v>1</v>
      </c>
      <c r="AA21" s="956"/>
      <c r="AB21" s="957"/>
      <c r="AC21" s="681">
        <v>10</v>
      </c>
      <c r="AD21" s="682"/>
      <c r="AE21" s="682"/>
      <c r="AF21" s="681">
        <v>6</v>
      </c>
      <c r="AI21" s="152"/>
    </row>
    <row r="22" spans="1:35" ht="12" customHeight="1" x14ac:dyDescent="0.2">
      <c r="A22" s="1594" t="s">
        <v>142</v>
      </c>
      <c r="B22" s="1591"/>
      <c r="C22" s="1314"/>
      <c r="D22" s="1096"/>
      <c r="E22" s="681">
        <v>12</v>
      </c>
      <c r="F22" s="682"/>
      <c r="G22" s="1071"/>
      <c r="H22" s="681">
        <v>41</v>
      </c>
      <c r="I22" s="684"/>
      <c r="J22" s="683"/>
      <c r="K22" s="681">
        <v>22</v>
      </c>
      <c r="L22" s="684"/>
      <c r="M22" s="683"/>
      <c r="N22" s="681">
        <v>25</v>
      </c>
      <c r="O22" s="684"/>
      <c r="P22" s="1229"/>
      <c r="Q22" s="683">
        <v>9</v>
      </c>
      <c r="R22" s="955"/>
      <c r="S22" s="683"/>
      <c r="T22" s="681">
        <v>20</v>
      </c>
      <c r="U22" s="956"/>
      <c r="V22" s="683"/>
      <c r="W22" s="681">
        <v>34</v>
      </c>
      <c r="X22" s="956"/>
      <c r="Y22" s="683"/>
      <c r="Z22" s="681">
        <v>26</v>
      </c>
      <c r="AA22" s="956"/>
      <c r="AB22" s="957"/>
      <c r="AC22" s="681">
        <v>100</v>
      </c>
      <c r="AD22" s="682"/>
      <c r="AE22" s="682"/>
      <c r="AF22" s="681">
        <v>89</v>
      </c>
      <c r="AI22" s="152"/>
    </row>
    <row r="23" spans="1:35" ht="12" customHeight="1" x14ac:dyDescent="0.2">
      <c r="A23" s="1594" t="s">
        <v>145</v>
      </c>
      <c r="B23" s="1591"/>
      <c r="C23" s="1314"/>
      <c r="D23" s="1096"/>
      <c r="E23" s="688">
        <v>0</v>
      </c>
      <c r="F23" s="682"/>
      <c r="G23" s="1071"/>
      <c r="H23" s="688">
        <v>2</v>
      </c>
      <c r="I23" s="684"/>
      <c r="J23" s="683"/>
      <c r="K23" s="688">
        <v>1</v>
      </c>
      <c r="L23" s="684"/>
      <c r="M23" s="683"/>
      <c r="N23" s="688">
        <v>2</v>
      </c>
      <c r="O23" s="684"/>
      <c r="P23" s="1229"/>
      <c r="Q23" s="688">
        <v>2</v>
      </c>
      <c r="R23" s="955"/>
      <c r="S23" s="683"/>
      <c r="T23" s="688">
        <v>1</v>
      </c>
      <c r="U23" s="956"/>
      <c r="V23" s="683"/>
      <c r="W23" s="688">
        <v>2</v>
      </c>
      <c r="X23" s="956"/>
      <c r="Y23" s="683"/>
      <c r="Z23" s="688">
        <v>2</v>
      </c>
      <c r="AA23" s="956"/>
      <c r="AB23" s="957"/>
      <c r="AC23" s="688">
        <v>5</v>
      </c>
      <c r="AD23" s="682"/>
      <c r="AE23" s="682"/>
      <c r="AF23" s="688">
        <v>7</v>
      </c>
      <c r="AI23" s="143"/>
    </row>
    <row r="24" spans="1:35" ht="12" customHeight="1" x14ac:dyDescent="0.2">
      <c r="A24" s="1592" t="s">
        <v>174</v>
      </c>
      <c r="B24" s="1591"/>
      <c r="C24" s="1314"/>
      <c r="D24" s="1096"/>
      <c r="E24" s="685">
        <v>12</v>
      </c>
      <c r="F24" s="682"/>
      <c r="G24" s="1071"/>
      <c r="H24" s="685">
        <v>47</v>
      </c>
      <c r="I24" s="684"/>
      <c r="J24" s="683"/>
      <c r="K24" s="685">
        <v>26</v>
      </c>
      <c r="L24" s="684"/>
      <c r="M24" s="683"/>
      <c r="N24" s="685">
        <v>30</v>
      </c>
      <c r="O24" s="684"/>
      <c r="P24" s="1229"/>
      <c r="Q24" s="685">
        <v>10</v>
      </c>
      <c r="R24" s="955"/>
      <c r="S24" s="683"/>
      <c r="T24" s="685">
        <v>23</v>
      </c>
      <c r="U24" s="956"/>
      <c r="V24" s="683"/>
      <c r="W24" s="685">
        <v>40</v>
      </c>
      <c r="X24" s="956"/>
      <c r="Y24" s="683"/>
      <c r="Z24" s="685">
        <v>29</v>
      </c>
      <c r="AA24" s="956"/>
      <c r="AB24" s="957"/>
      <c r="AC24" s="685">
        <v>115</v>
      </c>
      <c r="AD24" s="682"/>
      <c r="AE24" s="682"/>
      <c r="AF24" s="685">
        <v>102</v>
      </c>
      <c r="AI24" s="143"/>
    </row>
    <row r="25" spans="1:35" ht="12" customHeight="1" x14ac:dyDescent="0.2">
      <c r="A25" s="1591"/>
      <c r="B25" s="1591"/>
      <c r="C25" s="1314"/>
      <c r="D25" s="1096"/>
      <c r="E25" s="1230"/>
      <c r="F25" s="682"/>
      <c r="G25" s="1071"/>
      <c r="H25" s="682"/>
      <c r="I25" s="684"/>
      <c r="J25" s="683"/>
      <c r="K25" s="682"/>
      <c r="L25" s="684"/>
      <c r="M25" s="683"/>
      <c r="N25" s="682"/>
      <c r="O25" s="684"/>
      <c r="P25" s="1229"/>
      <c r="Q25" s="684"/>
      <c r="R25" s="955"/>
      <c r="S25" s="683"/>
      <c r="T25" s="682"/>
      <c r="U25" s="956"/>
      <c r="V25" s="683"/>
      <c r="W25" s="682"/>
      <c r="X25" s="956"/>
      <c r="Y25" s="683"/>
      <c r="Z25" s="682"/>
      <c r="AA25" s="956"/>
      <c r="AB25" s="957"/>
      <c r="AC25" s="682"/>
      <c r="AD25" s="682"/>
      <c r="AE25" s="682"/>
      <c r="AF25" s="682"/>
      <c r="AI25" s="143"/>
    </row>
    <row r="26" spans="1:35" ht="12" customHeight="1" x14ac:dyDescent="0.2">
      <c r="A26" s="1593" t="s">
        <v>52</v>
      </c>
      <c r="B26" s="1591"/>
      <c r="C26" s="1314"/>
      <c r="D26" s="1096"/>
      <c r="E26" s="1230"/>
      <c r="F26" s="682"/>
      <c r="G26" s="1071"/>
      <c r="H26" s="682"/>
      <c r="I26" s="684"/>
      <c r="J26" s="683"/>
      <c r="K26" s="682"/>
      <c r="L26" s="684"/>
      <c r="M26" s="683"/>
      <c r="N26" s="682"/>
      <c r="O26" s="684"/>
      <c r="P26" s="1229"/>
      <c r="Q26" s="684"/>
      <c r="R26" s="955"/>
      <c r="S26" s="683"/>
      <c r="T26" s="682"/>
      <c r="U26" s="956"/>
      <c r="V26" s="683"/>
      <c r="W26" s="682"/>
      <c r="X26" s="956"/>
      <c r="Y26" s="683"/>
      <c r="Z26" s="682"/>
      <c r="AA26" s="956"/>
      <c r="AB26" s="957"/>
      <c r="AC26" s="682"/>
      <c r="AD26" s="682"/>
      <c r="AE26" s="682"/>
      <c r="AF26" s="682"/>
      <c r="AI26" s="310"/>
    </row>
    <row r="27" spans="1:35" ht="12" customHeight="1" x14ac:dyDescent="0.2">
      <c r="A27" s="1594" t="s">
        <v>141</v>
      </c>
      <c r="B27" s="1591"/>
      <c r="C27" s="1314"/>
      <c r="D27" s="1096"/>
      <c r="E27" s="681">
        <v>4</v>
      </c>
      <c r="F27" s="682"/>
      <c r="G27" s="1071"/>
      <c r="H27" s="681">
        <v>143</v>
      </c>
      <c r="I27" s="684"/>
      <c r="J27" s="683"/>
      <c r="K27" s="681">
        <v>192</v>
      </c>
      <c r="L27" s="684"/>
      <c r="M27" s="683"/>
      <c r="N27" s="681">
        <v>74</v>
      </c>
      <c r="O27" s="684"/>
      <c r="P27" s="1229"/>
      <c r="Q27" s="683">
        <v>54</v>
      </c>
      <c r="R27" s="955"/>
      <c r="S27" s="683"/>
      <c r="T27" s="681">
        <v>123</v>
      </c>
      <c r="U27" s="956"/>
      <c r="V27" s="683"/>
      <c r="W27" s="681">
        <v>179</v>
      </c>
      <c r="X27" s="956"/>
      <c r="Y27" s="683"/>
      <c r="Z27" s="681">
        <v>2</v>
      </c>
      <c r="AA27" s="956"/>
      <c r="AB27" s="957"/>
      <c r="AC27" s="681">
        <v>413</v>
      </c>
      <c r="AD27" s="682"/>
      <c r="AE27" s="682"/>
      <c r="AF27" s="681">
        <v>358</v>
      </c>
      <c r="AI27" s="310"/>
    </row>
    <row r="28" spans="1:35" ht="12" customHeight="1" x14ac:dyDescent="0.2">
      <c r="A28" s="1594" t="s">
        <v>142</v>
      </c>
      <c r="B28" s="1591"/>
      <c r="C28" s="1314"/>
      <c r="D28" s="1096"/>
      <c r="E28" s="681">
        <v>267</v>
      </c>
      <c r="F28" s="682"/>
      <c r="G28" s="1071"/>
      <c r="H28" s="681">
        <v>340</v>
      </c>
      <c r="I28" s="684"/>
      <c r="J28" s="683"/>
      <c r="K28" s="681">
        <v>818</v>
      </c>
      <c r="L28" s="684"/>
      <c r="M28" s="683"/>
      <c r="N28" s="681">
        <v>539</v>
      </c>
      <c r="O28" s="684"/>
      <c r="P28" s="1229"/>
      <c r="Q28" s="683">
        <v>811</v>
      </c>
      <c r="R28" s="955"/>
      <c r="S28" s="683"/>
      <c r="T28" s="681">
        <v>444</v>
      </c>
      <c r="U28" s="956"/>
      <c r="V28" s="683"/>
      <c r="W28" s="681">
        <v>675</v>
      </c>
      <c r="X28" s="956"/>
      <c r="Y28" s="683"/>
      <c r="Z28" s="681">
        <v>327</v>
      </c>
      <c r="AA28" s="956"/>
      <c r="AB28" s="957"/>
      <c r="AC28" s="681">
        <v>1964</v>
      </c>
      <c r="AD28" s="682"/>
      <c r="AE28" s="682"/>
      <c r="AF28" s="681">
        <v>2257</v>
      </c>
      <c r="AI28" s="310"/>
    </row>
    <row r="29" spans="1:35" ht="12" customHeight="1" x14ac:dyDescent="0.2">
      <c r="A29" s="1594" t="s">
        <v>145</v>
      </c>
      <c r="B29" s="1591"/>
      <c r="C29" s="1314"/>
      <c r="D29" s="1096"/>
      <c r="E29" s="681">
        <v>19</v>
      </c>
      <c r="F29" s="682"/>
      <c r="G29" s="1071"/>
      <c r="H29" s="681">
        <v>25</v>
      </c>
      <c r="I29" s="684"/>
      <c r="J29" s="683"/>
      <c r="K29" s="681">
        <v>58</v>
      </c>
      <c r="L29" s="684"/>
      <c r="M29" s="683"/>
      <c r="N29" s="681">
        <v>66</v>
      </c>
      <c r="O29" s="684"/>
      <c r="P29" s="1229"/>
      <c r="Q29" s="683">
        <v>89</v>
      </c>
      <c r="R29" s="955"/>
      <c r="S29" s="683"/>
      <c r="T29" s="681">
        <v>52</v>
      </c>
      <c r="U29" s="956"/>
      <c r="V29" s="683"/>
      <c r="W29" s="681">
        <v>48</v>
      </c>
      <c r="X29" s="956"/>
      <c r="Y29" s="683"/>
      <c r="Z29" s="681">
        <v>29</v>
      </c>
      <c r="AA29" s="956"/>
      <c r="AB29" s="957"/>
      <c r="AC29" s="681">
        <v>168</v>
      </c>
      <c r="AD29" s="682"/>
      <c r="AE29" s="682"/>
      <c r="AF29" s="681">
        <v>218</v>
      </c>
      <c r="AI29" s="150"/>
    </row>
    <row r="30" spans="1:35" ht="12" customHeight="1" x14ac:dyDescent="0.2">
      <c r="A30" s="1594" t="s">
        <v>146</v>
      </c>
      <c r="B30" s="1591"/>
      <c r="C30" s="1314"/>
      <c r="D30" s="1096"/>
      <c r="E30" s="688">
        <v>5</v>
      </c>
      <c r="F30" s="682"/>
      <c r="G30" s="1071"/>
      <c r="H30" s="688">
        <v>2</v>
      </c>
      <c r="I30" s="684"/>
      <c r="J30" s="683"/>
      <c r="K30" s="688">
        <v>4</v>
      </c>
      <c r="L30" s="684"/>
      <c r="M30" s="683"/>
      <c r="N30" s="688">
        <v>1</v>
      </c>
      <c r="O30" s="684"/>
      <c r="P30" s="1229"/>
      <c r="Q30" s="688">
        <v>9</v>
      </c>
      <c r="R30" s="955"/>
      <c r="S30" s="683"/>
      <c r="T30" s="688">
        <v>6</v>
      </c>
      <c r="U30" s="956"/>
      <c r="V30" s="683"/>
      <c r="W30" s="688">
        <v>4</v>
      </c>
      <c r="X30" s="956"/>
      <c r="Y30" s="683"/>
      <c r="Z30" s="688">
        <v>3</v>
      </c>
      <c r="AA30" s="956"/>
      <c r="AB30" s="957"/>
      <c r="AC30" s="688">
        <v>12</v>
      </c>
      <c r="AD30" s="682"/>
      <c r="AE30" s="682"/>
      <c r="AF30" s="688">
        <v>22</v>
      </c>
      <c r="AI30" s="150"/>
    </row>
    <row r="31" spans="1:35" ht="12" customHeight="1" x14ac:dyDescent="0.2">
      <c r="A31" s="1592" t="s">
        <v>174</v>
      </c>
      <c r="B31" s="1591"/>
      <c r="C31" s="1314"/>
      <c r="D31" s="1096"/>
      <c r="E31" s="685">
        <v>295</v>
      </c>
      <c r="F31" s="682"/>
      <c r="G31" s="1071"/>
      <c r="H31" s="685">
        <v>510</v>
      </c>
      <c r="I31" s="684"/>
      <c r="J31" s="683"/>
      <c r="K31" s="685">
        <v>1072</v>
      </c>
      <c r="L31" s="684"/>
      <c r="M31" s="683"/>
      <c r="N31" s="685">
        <v>680</v>
      </c>
      <c r="O31" s="684"/>
      <c r="P31" s="1229"/>
      <c r="Q31" s="685">
        <v>963</v>
      </c>
      <c r="R31" s="955"/>
      <c r="S31" s="683"/>
      <c r="T31" s="685">
        <v>625</v>
      </c>
      <c r="U31" s="956"/>
      <c r="V31" s="683"/>
      <c r="W31" s="685">
        <v>906</v>
      </c>
      <c r="X31" s="956"/>
      <c r="Y31" s="683"/>
      <c r="Z31" s="685">
        <v>361</v>
      </c>
      <c r="AA31" s="956"/>
      <c r="AB31" s="957"/>
      <c r="AC31" s="685">
        <v>2557</v>
      </c>
      <c r="AD31" s="682"/>
      <c r="AE31" s="682"/>
      <c r="AF31" s="685">
        <v>2855</v>
      </c>
      <c r="AI31" s="150"/>
    </row>
    <row r="32" spans="1:35" ht="12" customHeight="1" x14ac:dyDescent="0.2">
      <c r="A32" s="1591"/>
      <c r="B32" s="1591"/>
      <c r="C32" s="1314"/>
      <c r="D32" s="1096"/>
      <c r="E32" s="682"/>
      <c r="F32" s="682"/>
      <c r="G32" s="1071"/>
      <c r="H32" s="682"/>
      <c r="I32" s="684"/>
      <c r="J32" s="683"/>
      <c r="K32" s="682"/>
      <c r="L32" s="684"/>
      <c r="M32" s="683"/>
      <c r="N32" s="682"/>
      <c r="O32" s="684"/>
      <c r="P32" s="1229"/>
      <c r="Q32" s="684"/>
      <c r="R32" s="955"/>
      <c r="S32" s="683"/>
      <c r="T32" s="682"/>
      <c r="U32" s="956"/>
      <c r="V32" s="683"/>
      <c r="W32" s="682"/>
      <c r="X32" s="956"/>
      <c r="Y32" s="683"/>
      <c r="Z32" s="682"/>
      <c r="AA32" s="956"/>
      <c r="AB32" s="957"/>
      <c r="AC32" s="682"/>
      <c r="AD32" s="682"/>
      <c r="AE32" s="682"/>
      <c r="AF32" s="682"/>
      <c r="AI32" s="150"/>
    </row>
    <row r="33" spans="1:35" ht="12" customHeight="1" x14ac:dyDescent="0.2">
      <c r="A33" s="1595" t="s">
        <v>175</v>
      </c>
      <c r="B33" s="1591"/>
      <c r="C33" s="1314"/>
      <c r="D33" s="1096"/>
      <c r="E33" s="688">
        <v>0</v>
      </c>
      <c r="F33" s="682"/>
      <c r="G33" s="1071"/>
      <c r="H33" s="688">
        <v>0</v>
      </c>
      <c r="I33" s="684"/>
      <c r="J33" s="683"/>
      <c r="K33" s="688">
        <v>0</v>
      </c>
      <c r="L33" s="684"/>
      <c r="M33" s="683"/>
      <c r="N33" s="688">
        <v>0</v>
      </c>
      <c r="O33" s="684"/>
      <c r="P33" s="1229"/>
      <c r="Q33" s="688">
        <v>0</v>
      </c>
      <c r="R33" s="955"/>
      <c r="S33" s="683"/>
      <c r="T33" s="688">
        <v>0</v>
      </c>
      <c r="U33" s="956"/>
      <c r="V33" s="683"/>
      <c r="W33" s="688">
        <v>0</v>
      </c>
      <c r="X33" s="956"/>
      <c r="Y33" s="683"/>
      <c r="Z33" s="688">
        <v>0</v>
      </c>
      <c r="AA33" s="956"/>
      <c r="AB33" s="957"/>
      <c r="AC33" s="688">
        <v>0</v>
      </c>
      <c r="AD33" s="682"/>
      <c r="AE33" s="682"/>
      <c r="AF33" s="688">
        <v>0</v>
      </c>
      <c r="AI33" s="150"/>
    </row>
    <row r="34" spans="1:35" ht="12" customHeight="1" x14ac:dyDescent="0.2">
      <c r="A34" s="1591"/>
      <c r="B34" s="1591"/>
      <c r="C34" s="1314"/>
      <c r="D34" s="1096"/>
      <c r="E34" s="1077"/>
      <c r="F34" s="582"/>
      <c r="G34" s="1076"/>
      <c r="H34" s="1077"/>
      <c r="I34" s="583"/>
      <c r="J34" s="560"/>
      <c r="K34" s="1077"/>
      <c r="L34" s="583"/>
      <c r="M34" s="560"/>
      <c r="N34" s="1077"/>
      <c r="O34" s="583"/>
      <c r="P34" s="1231"/>
      <c r="Q34" s="1077"/>
      <c r="R34" s="581"/>
      <c r="S34" s="560"/>
      <c r="T34" s="1077"/>
      <c r="U34" s="709"/>
      <c r="V34" s="560"/>
      <c r="W34" s="1077"/>
      <c r="X34" s="709"/>
      <c r="Y34" s="560"/>
      <c r="Z34" s="1077"/>
      <c r="AA34" s="709"/>
      <c r="AB34" s="663"/>
      <c r="AC34" s="1077"/>
      <c r="AD34" s="582"/>
      <c r="AE34" s="582"/>
      <c r="AF34" s="1077"/>
      <c r="AI34" s="150"/>
    </row>
    <row r="35" spans="1:35" ht="12" customHeight="1" thickBot="1" x14ac:dyDescent="0.25">
      <c r="A35" s="1603" t="s">
        <v>170</v>
      </c>
      <c r="B35" s="1591"/>
      <c r="C35" s="1314"/>
      <c r="D35" s="1096"/>
      <c r="E35" s="690">
        <v>295</v>
      </c>
      <c r="F35" s="680"/>
      <c r="G35" s="1069"/>
      <c r="H35" s="690">
        <v>510</v>
      </c>
      <c r="I35" s="909"/>
      <c r="J35" s="941"/>
      <c r="K35" s="690">
        <v>1072</v>
      </c>
      <c r="L35" s="909"/>
      <c r="M35" s="941"/>
      <c r="N35" s="690">
        <v>680</v>
      </c>
      <c r="O35" s="909"/>
      <c r="P35" s="1228"/>
      <c r="Q35" s="690">
        <v>963</v>
      </c>
      <c r="R35" s="950"/>
      <c r="S35" s="941"/>
      <c r="T35" s="690">
        <v>625</v>
      </c>
      <c r="U35" s="951"/>
      <c r="V35" s="941"/>
      <c r="W35" s="690">
        <v>906</v>
      </c>
      <c r="X35" s="951"/>
      <c r="Y35" s="941"/>
      <c r="Z35" s="690">
        <v>361</v>
      </c>
      <c r="AA35" s="951"/>
      <c r="AB35" s="952"/>
      <c r="AC35" s="690">
        <v>2557</v>
      </c>
      <c r="AD35" s="680"/>
      <c r="AE35" s="680"/>
      <c r="AF35" s="690">
        <v>2855</v>
      </c>
      <c r="AI35" s="150"/>
    </row>
    <row r="36" spans="1:35" ht="12" customHeight="1" thickTop="1" x14ac:dyDescent="0.2">
      <c r="A36" s="1591"/>
      <c r="B36" s="1591"/>
      <c r="C36" s="1314"/>
      <c r="D36" s="1096"/>
      <c r="E36" s="1232"/>
      <c r="F36" s="680"/>
      <c r="G36" s="1069"/>
      <c r="H36" s="1080"/>
      <c r="I36" s="909"/>
      <c r="J36" s="941"/>
      <c r="K36" s="1080"/>
      <c r="L36" s="909"/>
      <c r="M36" s="941"/>
      <c r="N36" s="1080"/>
      <c r="O36" s="909"/>
      <c r="P36" s="1228"/>
      <c r="Q36" s="1080"/>
      <c r="R36" s="950"/>
      <c r="S36" s="941"/>
      <c r="T36" s="1080"/>
      <c r="U36" s="951"/>
      <c r="V36" s="941"/>
      <c r="W36" s="1080"/>
      <c r="X36" s="951"/>
      <c r="Y36" s="941"/>
      <c r="Z36" s="1080"/>
      <c r="AA36" s="951"/>
      <c r="AB36" s="952"/>
      <c r="AC36" s="1080"/>
      <c r="AD36" s="680"/>
      <c r="AE36" s="680"/>
      <c r="AF36" s="1080"/>
      <c r="AI36" s="150"/>
    </row>
    <row r="37" spans="1:35" s="435" customFormat="1" ht="25.9" customHeight="1" x14ac:dyDescent="0.2">
      <c r="A37" s="1599" t="s">
        <v>684</v>
      </c>
      <c r="B37" s="1600"/>
      <c r="C37" s="1198"/>
      <c r="D37" s="1338"/>
      <c r="E37" s="1230"/>
      <c r="F37" s="1233"/>
      <c r="G37" s="789"/>
      <c r="H37" s="1165"/>
      <c r="I37" s="368"/>
      <c r="J37" s="789"/>
      <c r="K37" s="1165"/>
      <c r="L37" s="368"/>
      <c r="M37" s="789"/>
      <c r="N37" s="1165"/>
      <c r="O37" s="368"/>
      <c r="P37" s="1234"/>
      <c r="Q37" s="368"/>
      <c r="R37" s="1143"/>
      <c r="S37" s="368"/>
      <c r="T37" s="368"/>
      <c r="U37" s="368"/>
      <c r="V37" s="369"/>
      <c r="W37" s="1165"/>
      <c r="X37" s="1319"/>
      <c r="Y37" s="369"/>
      <c r="Z37" s="1165"/>
      <c r="AA37" s="1319"/>
      <c r="AB37" s="789"/>
      <c r="AC37" s="1165"/>
      <c r="AD37" s="1198"/>
      <c r="AE37" s="1198"/>
      <c r="AF37" s="1165"/>
      <c r="AI37" s="150"/>
    </row>
    <row r="38" spans="1:35" s="435" customFormat="1" ht="12" customHeight="1" x14ac:dyDescent="0.2">
      <c r="A38" s="1601"/>
      <c r="B38" s="1601"/>
      <c r="C38" s="1198"/>
      <c r="D38" s="1338"/>
      <c r="E38" s="1230"/>
      <c r="F38" s="1233"/>
      <c r="G38" s="789"/>
      <c r="H38" s="1165"/>
      <c r="I38" s="368"/>
      <c r="J38" s="789"/>
      <c r="K38" s="1165"/>
      <c r="L38" s="368"/>
      <c r="M38" s="789"/>
      <c r="N38" s="1165"/>
      <c r="O38" s="368"/>
      <c r="P38" s="1234"/>
      <c r="Q38" s="368"/>
      <c r="R38" s="1143"/>
      <c r="S38" s="368"/>
      <c r="T38" s="368"/>
      <c r="U38" s="368"/>
      <c r="V38" s="369"/>
      <c r="W38" s="1165"/>
      <c r="X38" s="1319"/>
      <c r="Y38" s="369"/>
      <c r="Z38" s="1165"/>
      <c r="AA38" s="1319"/>
      <c r="AB38" s="789"/>
      <c r="AC38" s="1165"/>
      <c r="AD38" s="1198"/>
      <c r="AE38" s="1198"/>
      <c r="AF38" s="1165"/>
      <c r="AI38" s="92"/>
    </row>
    <row r="39" spans="1:35" s="434" customFormat="1" ht="15" customHeight="1" x14ac:dyDescent="0.2">
      <c r="A39" s="1595" t="s">
        <v>52</v>
      </c>
      <c r="B39" s="1543"/>
      <c r="C39" s="1238"/>
      <c r="D39" s="1339"/>
      <c r="E39" s="1230"/>
      <c r="F39" s="1235"/>
      <c r="G39" s="789"/>
      <c r="H39" s="1236"/>
      <c r="I39" s="369"/>
      <c r="J39" s="789"/>
      <c r="K39" s="1236"/>
      <c r="L39" s="369"/>
      <c r="M39" s="789"/>
      <c r="N39" s="1236"/>
      <c r="O39" s="369"/>
      <c r="P39" s="1234"/>
      <c r="Q39" s="1236"/>
      <c r="R39" s="1237"/>
      <c r="S39" s="369"/>
      <c r="T39" s="1236"/>
      <c r="U39" s="369"/>
      <c r="V39" s="369"/>
      <c r="W39" s="1236"/>
      <c r="X39" s="789"/>
      <c r="Y39" s="369"/>
      <c r="Z39" s="1236"/>
      <c r="AA39" s="789"/>
      <c r="AB39" s="789"/>
      <c r="AC39" s="1236"/>
      <c r="AD39" s="1238"/>
      <c r="AE39" s="1238"/>
      <c r="AF39" s="1236"/>
      <c r="AI39" s="150"/>
    </row>
    <row r="40" spans="1:35" s="434" customFormat="1" x14ac:dyDescent="0.2">
      <c r="A40" s="1596" t="s">
        <v>141</v>
      </c>
      <c r="B40" s="1596"/>
      <c r="C40" s="1238"/>
      <c r="D40" s="1339"/>
      <c r="E40" s="683">
        <v>0</v>
      </c>
      <c r="F40" s="1235"/>
      <c r="G40" s="789"/>
      <c r="H40" s="1239">
        <v>1.6</v>
      </c>
      <c r="I40" s="369"/>
      <c r="J40" s="789"/>
      <c r="K40" s="1239">
        <v>2.2000000000000002</v>
      </c>
      <c r="L40" s="369"/>
      <c r="M40" s="789"/>
      <c r="N40" s="1239">
        <f>ROUND(((N27/'11'!$K$12)*100),1)</f>
        <v>0.9</v>
      </c>
      <c r="O40" s="369"/>
      <c r="P40" s="1234"/>
      <c r="Q40" s="1240">
        <f>ROUND(((Q27/'11'!$N$12)*100),1)</f>
        <v>0.6</v>
      </c>
      <c r="R40" s="1237"/>
      <c r="S40" s="369"/>
      <c r="T40" s="1239">
        <f>ROUND(((T27/'11'!$Q$12)*100),1)</f>
        <v>1.5</v>
      </c>
      <c r="U40" s="369"/>
      <c r="V40" s="369"/>
      <c r="W40" s="1239">
        <f>ROUND(((W27/'11'!$T$12)*100),1)</f>
        <v>2.2000000000000002</v>
      </c>
      <c r="X40" s="789"/>
      <c r="Y40" s="369"/>
      <c r="Z40" s="1239">
        <f>ROUND(((Z27/'11'!$W$12)*100),1)</f>
        <v>0</v>
      </c>
      <c r="AA40" s="789"/>
      <c r="AB40" s="789"/>
      <c r="AC40" s="1239">
        <v>1.2</v>
      </c>
      <c r="AD40" s="1238"/>
      <c r="AE40" s="1238"/>
      <c r="AF40" s="1239">
        <v>1.1000000000000001</v>
      </c>
      <c r="AI40" s="618"/>
    </row>
    <row r="41" spans="1:35" s="434" customFormat="1" x14ac:dyDescent="0.2">
      <c r="A41" s="1596" t="s">
        <v>142</v>
      </c>
      <c r="B41" s="1596"/>
      <c r="C41" s="1238"/>
      <c r="D41" s="1339"/>
      <c r="E41" s="1239">
        <v>3</v>
      </c>
      <c r="F41" s="1235"/>
      <c r="G41" s="789"/>
      <c r="H41" s="1239">
        <v>3.9</v>
      </c>
      <c r="I41" s="369"/>
      <c r="J41" s="789"/>
      <c r="K41" s="1239">
        <v>9.4</v>
      </c>
      <c r="L41" s="369"/>
      <c r="M41" s="789"/>
      <c r="N41" s="1239">
        <f>ROUND(((N28/'11'!$K$12)*100),1)</f>
        <v>6.2</v>
      </c>
      <c r="O41" s="369"/>
      <c r="P41" s="1234"/>
      <c r="Q41" s="1240">
        <f>ROUND(((Q28/'11'!$N$12)*100),1)</f>
        <v>9.5</v>
      </c>
      <c r="R41" s="1237"/>
      <c r="S41" s="369"/>
      <c r="T41" s="1239">
        <f>ROUND(((T28/'11'!$Q$12)*100),1)</f>
        <v>5.3</v>
      </c>
      <c r="U41" s="369"/>
      <c r="V41" s="369"/>
      <c r="W41" s="1239">
        <f>ROUND(((W28/'11'!$T$12)*100),1)</f>
        <v>8.1</v>
      </c>
      <c r="X41" s="789"/>
      <c r="Y41" s="369"/>
      <c r="Z41" s="1239">
        <f>ROUND(((Z28/'11'!$W$12)*100),1)</f>
        <v>4</v>
      </c>
      <c r="AA41" s="789"/>
      <c r="AB41" s="789"/>
      <c r="AC41" s="1239">
        <v>5.6</v>
      </c>
      <c r="AD41" s="1238"/>
      <c r="AE41" s="1238"/>
      <c r="AF41" s="1239">
        <v>6.8</v>
      </c>
      <c r="AI41" s="618"/>
    </row>
    <row r="42" spans="1:35" s="434" customFormat="1" x14ac:dyDescent="0.2">
      <c r="A42" s="1596" t="s">
        <v>145</v>
      </c>
      <c r="B42" s="1596"/>
      <c r="C42" s="1238"/>
      <c r="D42" s="1339"/>
      <c r="E42" s="1239">
        <v>0.2</v>
      </c>
      <c r="F42" s="1235"/>
      <c r="G42" s="789"/>
      <c r="H42" s="1239">
        <v>0.3</v>
      </c>
      <c r="I42" s="369"/>
      <c r="J42" s="789"/>
      <c r="K42" s="1239">
        <v>0.7</v>
      </c>
      <c r="L42" s="369"/>
      <c r="M42" s="789"/>
      <c r="N42" s="1239">
        <f>ROUND(((N29/'11'!$K$12)*100),1)</f>
        <v>0.8</v>
      </c>
      <c r="O42" s="369"/>
      <c r="P42" s="1234"/>
      <c r="Q42" s="1240">
        <f>ROUND(((Q29/'11'!$N$12)*100),1)</f>
        <v>1</v>
      </c>
      <c r="R42" s="1237"/>
      <c r="S42" s="369"/>
      <c r="T42" s="1239">
        <f>ROUND(((T29/'11'!$Q$12)*100),1)</f>
        <v>0.6</v>
      </c>
      <c r="U42" s="369"/>
      <c r="V42" s="369"/>
      <c r="W42" s="1239">
        <f>ROUND(((W29/'11'!$T$12)*100),1)</f>
        <v>0.6</v>
      </c>
      <c r="X42" s="789"/>
      <c r="Y42" s="369"/>
      <c r="Z42" s="1239">
        <f>ROUND(((Z29/'11'!$W$12)*100),1)</f>
        <v>0.4</v>
      </c>
      <c r="AA42" s="789"/>
      <c r="AB42" s="789"/>
      <c r="AC42" s="1239">
        <v>0.5</v>
      </c>
      <c r="AD42" s="1238"/>
      <c r="AE42" s="1238"/>
      <c r="AF42" s="1239">
        <v>0.7</v>
      </c>
      <c r="AI42" s="618"/>
    </row>
    <row r="43" spans="1:35" s="434" customFormat="1" x14ac:dyDescent="0.2">
      <c r="A43" s="1596" t="s">
        <v>146</v>
      </c>
      <c r="B43" s="1596"/>
      <c r="C43" s="1238"/>
      <c r="D43" s="1339"/>
      <c r="E43" s="1241">
        <v>0.1</v>
      </c>
      <c r="F43" s="1235"/>
      <c r="G43" s="789"/>
      <c r="H43" s="1241">
        <v>0</v>
      </c>
      <c r="I43" s="369"/>
      <c r="J43" s="789"/>
      <c r="K43" s="1241">
        <v>0</v>
      </c>
      <c r="L43" s="369"/>
      <c r="M43" s="789"/>
      <c r="N43" s="1241">
        <f>ROUND(((N30/'11'!$K$12)*100),1)</f>
        <v>0</v>
      </c>
      <c r="O43" s="369"/>
      <c r="P43" s="1234"/>
      <c r="Q43" s="1241">
        <f>ROUND(((Q30/'11'!$N$12)*100),1)</f>
        <v>0.1</v>
      </c>
      <c r="R43" s="1237"/>
      <c r="S43" s="369"/>
      <c r="T43" s="1241">
        <f>ROUND(((T30/'11'!$Q$12)*100),1)</f>
        <v>0.1</v>
      </c>
      <c r="U43" s="369"/>
      <c r="V43" s="369"/>
      <c r="W43" s="1241">
        <f>ROUNDUP(((W30/'11'!$T$12)*100),1)</f>
        <v>0.1</v>
      </c>
      <c r="X43" s="789"/>
      <c r="Y43" s="369"/>
      <c r="Z43" s="1241">
        <f>ROUND(((Z30/'11'!$W$12)*100),1)</f>
        <v>0</v>
      </c>
      <c r="AA43" s="789"/>
      <c r="AB43" s="789"/>
      <c r="AC43" s="688">
        <v>0</v>
      </c>
      <c r="AD43" s="1238"/>
      <c r="AE43" s="1238"/>
      <c r="AF43" s="1241">
        <v>0.1</v>
      </c>
      <c r="AI43" s="618"/>
    </row>
    <row r="44" spans="1:35" s="426" customFormat="1" ht="13.5" thickBot="1" x14ac:dyDescent="0.25">
      <c r="A44" s="1604" t="s">
        <v>147</v>
      </c>
      <c r="B44" s="1604"/>
      <c r="C44" s="1340"/>
      <c r="D44" s="1337"/>
      <c r="E44" s="1242">
        <v>3.3</v>
      </c>
      <c r="F44" s="1243"/>
      <c r="G44" s="1050"/>
      <c r="H44" s="1242">
        <v>5.8</v>
      </c>
      <c r="I44" s="1174"/>
      <c r="J44" s="1050"/>
      <c r="K44" s="1242">
        <v>12.3</v>
      </c>
      <c r="L44" s="1174"/>
      <c r="M44" s="1050"/>
      <c r="N44" s="1242">
        <v>8</v>
      </c>
      <c r="O44" s="1174"/>
      <c r="P44" s="1244"/>
      <c r="Q44" s="1245">
        <v>11.4</v>
      </c>
      <c r="R44" s="1246"/>
      <c r="S44" s="1174"/>
      <c r="T44" s="1245">
        <v>7.5</v>
      </c>
      <c r="U44" s="1174"/>
      <c r="V44" s="1174"/>
      <c r="W44" s="1242">
        <v>11.1</v>
      </c>
      <c r="X44" s="1247"/>
      <c r="Y44" s="1174"/>
      <c r="Z44" s="1242">
        <v>4.5</v>
      </c>
      <c r="AA44" s="1247"/>
      <c r="AB44" s="1247"/>
      <c r="AC44" s="1245">
        <v>7.3</v>
      </c>
      <c r="AD44" s="1248"/>
      <c r="AE44" s="1248"/>
      <c r="AF44" s="1245">
        <v>8.6999999999999993</v>
      </c>
      <c r="AI44" s="618"/>
    </row>
    <row r="45" spans="1:35" s="426" customFormat="1" ht="12" customHeight="1" thickTop="1" x14ac:dyDescent="0.2">
      <c r="A45" s="1341"/>
      <c r="B45" s="1342"/>
      <c r="C45" s="1318"/>
      <c r="D45" s="1337"/>
      <c r="E45" s="1232"/>
      <c r="F45" s="1243"/>
      <c r="G45" s="1050"/>
      <c r="H45" s="1174"/>
      <c r="I45" s="1174"/>
      <c r="J45" s="1050"/>
      <c r="K45" s="1174"/>
      <c r="L45" s="1174"/>
      <c r="M45" s="1050"/>
      <c r="N45" s="1174"/>
      <c r="O45" s="1174"/>
      <c r="P45" s="1244"/>
      <c r="Q45" s="1174"/>
      <c r="R45" s="1246"/>
      <c r="S45" s="1174"/>
      <c r="T45" s="1174"/>
      <c r="U45" s="1174"/>
      <c r="V45" s="1174"/>
      <c r="W45" s="1174"/>
      <c r="X45" s="1247"/>
      <c r="Y45" s="1174"/>
      <c r="Z45" s="1174"/>
      <c r="AA45" s="1247"/>
      <c r="AB45" s="1247"/>
      <c r="AC45" s="1174"/>
      <c r="AD45" s="1248"/>
      <c r="AE45" s="1248"/>
      <c r="AF45" s="1174"/>
      <c r="AI45" s="150"/>
    </row>
    <row r="46" spans="1:35" s="426" customFormat="1" ht="26.1" customHeight="1" thickBot="1" x14ac:dyDescent="0.25">
      <c r="A46" s="1605" t="s">
        <v>545</v>
      </c>
      <c r="B46" s="1605"/>
      <c r="C46" s="1340"/>
      <c r="D46" s="1337"/>
      <c r="E46" s="1249">
        <v>5.9</v>
      </c>
      <c r="F46" s="1243"/>
      <c r="G46" s="1050"/>
      <c r="H46" s="1245">
        <v>6.9</v>
      </c>
      <c r="I46" s="1174"/>
      <c r="J46" s="1050"/>
      <c r="K46" s="1245">
        <v>14</v>
      </c>
      <c r="L46" s="1174"/>
      <c r="M46" s="1050"/>
      <c r="N46" s="1245">
        <v>6.8</v>
      </c>
      <c r="O46" s="1174"/>
      <c r="P46" s="1244"/>
      <c r="Q46" s="1245">
        <v>6.1</v>
      </c>
      <c r="R46" s="1246"/>
      <c r="S46" s="1174"/>
      <c r="T46" s="1245">
        <v>6.9</v>
      </c>
      <c r="U46" s="1174"/>
      <c r="V46" s="1174"/>
      <c r="W46" s="1245">
        <v>14</v>
      </c>
      <c r="X46" s="1247"/>
      <c r="Y46" s="1174"/>
      <c r="Z46" s="1245">
        <v>6.8</v>
      </c>
      <c r="AA46" s="1247"/>
      <c r="AB46" s="1247"/>
      <c r="AC46" s="1245">
        <v>8.3800000000000008</v>
      </c>
      <c r="AD46" s="1248"/>
      <c r="AE46" s="1248"/>
      <c r="AF46" s="1245">
        <v>8.4</v>
      </c>
      <c r="AI46" s="150"/>
    </row>
    <row r="47" spans="1:35" ht="12" customHeight="1" thickTop="1" x14ac:dyDescent="0.2">
      <c r="A47" s="1314"/>
      <c r="B47" s="1323"/>
      <c r="C47" s="1343"/>
      <c r="D47" s="1344"/>
      <c r="E47" s="967"/>
      <c r="F47" s="662"/>
      <c r="G47" s="663"/>
      <c r="H47" s="1236"/>
      <c r="I47" s="368"/>
      <c r="J47" s="663"/>
      <c r="K47" s="1236"/>
      <c r="L47" s="368"/>
      <c r="M47" s="663"/>
      <c r="N47" s="1236"/>
      <c r="O47" s="368"/>
      <c r="P47" s="1250"/>
      <c r="Q47" s="1251"/>
      <c r="R47" s="1252"/>
      <c r="S47" s="368"/>
      <c r="T47" s="1236"/>
      <c r="U47" s="368"/>
      <c r="V47" s="369"/>
      <c r="W47" s="1236"/>
      <c r="X47" s="1319"/>
      <c r="Y47" s="369"/>
      <c r="Z47" s="1236"/>
      <c r="AA47" s="1319"/>
      <c r="AB47" s="789"/>
      <c r="AC47" s="1314"/>
      <c r="AD47" s="684"/>
      <c r="AE47" s="1314"/>
      <c r="AF47" s="1314"/>
    </row>
    <row r="48" spans="1:35" ht="12" customHeight="1" x14ac:dyDescent="0.2">
      <c r="A48" s="1314"/>
      <c r="B48" s="1314"/>
      <c r="C48" s="1314"/>
      <c r="D48" s="1314"/>
      <c r="E48" s="1314"/>
      <c r="F48" s="1314"/>
      <c r="G48" s="1314"/>
      <c r="H48" s="1314"/>
      <c r="I48" s="1314"/>
      <c r="J48" s="1314"/>
      <c r="K48" s="1314"/>
      <c r="L48" s="1314"/>
      <c r="M48" s="663"/>
      <c r="N48" s="663"/>
      <c r="O48" s="663"/>
      <c r="P48" s="1314"/>
      <c r="Q48" s="1314"/>
      <c r="R48" s="1314"/>
      <c r="S48" s="709"/>
      <c r="T48" s="709"/>
      <c r="U48" s="709"/>
      <c r="V48" s="709"/>
      <c r="W48" s="1314"/>
      <c r="X48" s="1314"/>
      <c r="Y48" s="663"/>
      <c r="Z48" s="663"/>
      <c r="AA48" s="663"/>
      <c r="AB48" s="1314"/>
      <c r="AC48" s="1314"/>
      <c r="AD48" s="684"/>
      <c r="AE48" s="1314"/>
      <c r="AF48" s="1314"/>
    </row>
    <row r="49" spans="1:32" s="1253" customFormat="1" ht="24.75" customHeight="1" x14ac:dyDescent="0.2">
      <c r="A49" s="968" t="s">
        <v>333</v>
      </c>
      <c r="B49" s="1520" t="s">
        <v>659</v>
      </c>
      <c r="C49" s="1520"/>
      <c r="D49" s="1520"/>
      <c r="E49" s="1520"/>
      <c r="F49" s="1520"/>
      <c r="G49" s="1520"/>
      <c r="H49" s="1520"/>
      <c r="I49" s="1520"/>
      <c r="J49" s="1520"/>
      <c r="K49" s="1520"/>
      <c r="L49" s="1520"/>
      <c r="M49" s="1520"/>
      <c r="N49" s="1520"/>
      <c r="O49" s="1520"/>
      <c r="P49" s="1520"/>
      <c r="Q49" s="1520"/>
      <c r="R49" s="1520"/>
      <c r="S49" s="1520"/>
      <c r="T49" s="1520"/>
      <c r="U49" s="1520"/>
      <c r="V49" s="1520"/>
      <c r="W49" s="1520"/>
      <c r="X49" s="1520"/>
      <c r="Y49" s="1520"/>
      <c r="Z49" s="1520"/>
      <c r="AA49" s="1520"/>
      <c r="AB49" s="1520"/>
      <c r="AC49" s="1520"/>
      <c r="AD49" s="1520"/>
      <c r="AE49" s="1520"/>
      <c r="AF49" s="1520"/>
    </row>
    <row r="50" spans="1:32" ht="14.1" customHeight="1" x14ac:dyDescent="0.2">
      <c r="A50" s="968" t="s">
        <v>330</v>
      </c>
      <c r="B50" s="1520" t="s">
        <v>530</v>
      </c>
      <c r="C50" s="1520"/>
      <c r="D50" s="1520"/>
      <c r="E50" s="1520"/>
      <c r="F50" s="1520"/>
      <c r="G50" s="1520"/>
      <c r="H50" s="1520"/>
      <c r="I50" s="1520"/>
      <c r="J50" s="1520"/>
      <c r="K50" s="1520"/>
      <c r="L50" s="1520"/>
      <c r="M50" s="1520"/>
      <c r="N50" s="1520"/>
      <c r="O50" s="1520"/>
      <c r="P50" s="1520"/>
      <c r="Q50" s="1520"/>
      <c r="R50" s="1520"/>
      <c r="S50" s="1520"/>
      <c r="T50" s="1520"/>
      <c r="U50" s="1520"/>
      <c r="V50" s="1520"/>
      <c r="W50" s="1520"/>
      <c r="X50" s="1520"/>
      <c r="Y50" s="1520"/>
      <c r="Z50" s="1520"/>
      <c r="AA50" s="1520"/>
      <c r="AB50" s="1520"/>
      <c r="AC50" s="1520"/>
      <c r="AD50" s="1520"/>
      <c r="AE50" s="1520"/>
      <c r="AF50" s="1520"/>
    </row>
    <row r="51" spans="1:32" ht="24" customHeight="1" x14ac:dyDescent="0.2">
      <c r="A51" s="968" t="s">
        <v>332</v>
      </c>
      <c r="B51" s="1520" t="s">
        <v>663</v>
      </c>
      <c r="C51" s="1520"/>
      <c r="D51" s="1520"/>
      <c r="E51" s="1520"/>
      <c r="F51" s="1520"/>
      <c r="G51" s="1520"/>
      <c r="H51" s="1520"/>
      <c r="I51" s="1520"/>
      <c r="J51" s="1520"/>
      <c r="K51" s="1520"/>
      <c r="L51" s="1520"/>
      <c r="M51" s="1520"/>
      <c r="N51" s="1520"/>
      <c r="O51" s="1520"/>
      <c r="P51" s="1520"/>
      <c r="Q51" s="1520"/>
      <c r="R51" s="1520"/>
      <c r="S51" s="1520"/>
      <c r="T51" s="1520"/>
      <c r="U51" s="1520"/>
      <c r="V51" s="1520"/>
      <c r="W51" s="1520"/>
      <c r="X51" s="1520"/>
      <c r="Y51" s="1520"/>
      <c r="Z51" s="1520"/>
      <c r="AA51" s="1520"/>
      <c r="AB51" s="1520"/>
      <c r="AC51" s="1520"/>
      <c r="AD51" s="1520"/>
      <c r="AE51" s="1520"/>
      <c r="AF51" s="1520"/>
    </row>
    <row r="52" spans="1:32" ht="13.5" x14ac:dyDescent="0.2">
      <c r="A52" s="514"/>
      <c r="E52" s="1103"/>
      <c r="F52" s="1103"/>
      <c r="G52" s="1103"/>
      <c r="H52" s="1103"/>
      <c r="I52" s="1103"/>
      <c r="J52" s="1103"/>
      <c r="K52" s="1103"/>
      <c r="L52" s="1103"/>
      <c r="M52" s="1103"/>
      <c r="N52" s="1103"/>
      <c r="O52" s="1103"/>
      <c r="P52" s="1103"/>
      <c r="Q52" s="1103"/>
      <c r="R52" s="1103"/>
      <c r="S52" s="1103"/>
      <c r="T52" s="1103"/>
      <c r="U52" s="1103"/>
      <c r="V52" s="1103"/>
      <c r="W52" s="1103"/>
      <c r="X52" s="1103"/>
      <c r="Y52" s="1103"/>
      <c r="Z52" s="1103"/>
      <c r="AA52" s="1103"/>
      <c r="AB52" s="1103"/>
      <c r="AC52" s="1103"/>
      <c r="AD52" s="684"/>
      <c r="AE52" s="1103"/>
      <c r="AF52" s="1103"/>
    </row>
    <row r="53" spans="1:32" x14ac:dyDescent="0.2">
      <c r="E53" s="1103"/>
      <c r="F53" s="1103"/>
      <c r="G53" s="1103"/>
      <c r="H53" s="1103"/>
      <c r="I53" s="1103"/>
      <c r="J53" s="1103"/>
      <c r="K53" s="1103"/>
      <c r="L53" s="1103"/>
      <c r="M53" s="1103"/>
      <c r="N53" s="1103"/>
      <c r="O53" s="1103"/>
      <c r="P53" s="1103"/>
      <c r="Q53" s="1103"/>
      <c r="R53" s="1103"/>
      <c r="S53" s="1103"/>
      <c r="T53" s="1103"/>
      <c r="U53" s="1103"/>
      <c r="V53" s="1103"/>
      <c r="W53" s="1103"/>
      <c r="X53" s="1103"/>
      <c r="Y53" s="1103"/>
      <c r="Z53" s="1103"/>
      <c r="AA53" s="1103"/>
      <c r="AB53" s="1103"/>
      <c r="AC53" s="1103"/>
      <c r="AD53" s="684"/>
      <c r="AE53" s="1103"/>
      <c r="AF53" s="1103"/>
    </row>
    <row r="54" spans="1:32" x14ac:dyDescent="0.2">
      <c r="AD54" s="152"/>
    </row>
    <row r="55" spans="1:32" x14ac:dyDescent="0.2">
      <c r="AD55" s="152"/>
    </row>
    <row r="56" spans="1:32" x14ac:dyDescent="0.2">
      <c r="AD56" s="152"/>
    </row>
    <row r="57" spans="1:32" x14ac:dyDescent="0.2">
      <c r="AD57" s="152"/>
    </row>
    <row r="58" spans="1:32" x14ac:dyDescent="0.2">
      <c r="AD58" s="152"/>
    </row>
    <row r="59" spans="1:32" x14ac:dyDescent="0.2">
      <c r="AD59" s="152"/>
    </row>
    <row r="60" spans="1:32" x14ac:dyDescent="0.2">
      <c r="AD60" s="152"/>
    </row>
    <row r="61" spans="1:32" x14ac:dyDescent="0.2">
      <c r="AD61" s="152"/>
    </row>
    <row r="62" spans="1:32" x14ac:dyDescent="0.2">
      <c r="AD62" s="152"/>
    </row>
    <row r="63" spans="1:32" x14ac:dyDescent="0.2">
      <c r="AD63" s="152"/>
    </row>
    <row r="64" spans="1:32" x14ac:dyDescent="0.2">
      <c r="AD64" s="152"/>
    </row>
    <row r="65" spans="30:30" x14ac:dyDescent="0.2">
      <c r="AD65" s="152"/>
    </row>
    <row r="66" spans="30:30" x14ac:dyDescent="0.2">
      <c r="AD66" s="152"/>
    </row>
    <row r="67" spans="30:30" x14ac:dyDescent="0.2">
      <c r="AD67" s="152"/>
    </row>
    <row r="68" spans="30:30" x14ac:dyDescent="0.2">
      <c r="AD68" s="230"/>
    </row>
    <row r="69" spans="30:30" x14ac:dyDescent="0.2">
      <c r="AD69" s="234"/>
    </row>
    <row r="70" spans="30:30" x14ac:dyDescent="0.2">
      <c r="AD70" s="234"/>
    </row>
    <row r="71" spans="30:30" x14ac:dyDescent="0.2">
      <c r="AD71" s="234"/>
    </row>
    <row r="72" spans="30:30" x14ac:dyDescent="0.2">
      <c r="AD72" s="234"/>
    </row>
    <row r="73" spans="30:30" x14ac:dyDescent="0.2">
      <c r="AD73" s="234"/>
    </row>
  </sheetData>
  <sheetProtection formatCells="0" formatColumns="0" formatRows="0" insertColumns="0" insertRows="0" insertHyperlinks="0" deleteColumns="0" deleteRows="0" sort="0" autoFilter="0" pivotTables="0"/>
  <customSheetViews>
    <customSheetView guid="{37FF72F6-90B1-42B8-8DBF-DD3FAC5BA85D}" fitToPage="1">
      <selection activeCell="N37" sqref="N37"/>
      <pageMargins left="0.25" right="0.25" top="0.5" bottom="0.5" header="0.3" footer="0.3"/>
      <printOptions horizontalCentered="1"/>
      <pageSetup scale="76" orientation="landscape" r:id="rId1"/>
      <headerFooter>
        <oddFooter>&amp;L&amp;K0070C0The Allstate Corporation 4Q19 Supplement&amp;R&amp;K000000&amp;A</oddFooter>
      </headerFooter>
    </customSheetView>
    <customSheetView guid="{2C9B2C1A-81A6-48A3-8FB1-DCFE0A20C29C}" fitToPage="1" topLeftCell="A16">
      <selection activeCell="N37" sqref="N37"/>
      <pageMargins left="0.25" right="0.25" top="0.5" bottom="0.5" header="0.3" footer="0.3"/>
      <printOptions horizontalCentered="1"/>
      <pageSetup scale="76"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76" orientation="landscape" r:id="rId3"/>
      <headerFooter>
        <oddFooter>&amp;L&amp;K0070C0The Allstate Corporation 4Q19 Supplement&amp;R&amp;K000000&amp;A</oddFooter>
      </headerFooter>
    </customSheetView>
    <customSheetView guid="{D0B20ABF-5FBA-4802-BB92-8148C3F1B1AD}" scale="90" fitToPage="1" topLeftCell="A35">
      <selection activeCell="AI16" sqref="AI16:AI25"/>
      <pageMargins left="0.25" right="0.25" top="0.5" bottom="0.5" header="0.3" footer="0.3"/>
      <printOptions horizontalCentered="1"/>
      <pageSetup scale="76" orientation="landscape" r:id="rId4"/>
      <headerFooter>
        <oddFooter>&amp;L&amp;K0070C0The Allstate Corporation 4Q19 Supplement&amp;R&amp;K000000&amp;A</oddFooter>
      </headerFooter>
    </customSheetView>
    <customSheetView guid="{0B7FDDCE-76D6-4341-B795-862A34477CB3}" fitToPage="1">
      <selection sqref="A1:AF1"/>
      <pageMargins left="0.25" right="0.25" top="0.5" bottom="0.5" header="0.3" footer="0.3"/>
      <printOptions horizontalCentered="1"/>
      <pageSetup scale="76" orientation="landscape" r:id="rId5"/>
      <headerFooter>
        <oddFooter>&amp;L&amp;K0070C0The Allstate Corporation 4Q19 Supplement&amp;R&amp;K000000&amp;A</oddFooter>
      </headerFooter>
    </customSheetView>
    <customSheetView guid="{77D3E7D1-C189-4FFB-8084-AE3691A2CCAC}" fitToPage="1" topLeftCell="A10">
      <selection activeCell="N37" sqref="N37"/>
      <pageMargins left="0.25" right="0.25" top="0.5" bottom="0.5" header="0.3" footer="0.3"/>
      <printOptions horizontalCentered="1"/>
      <pageSetup scale="76" orientation="landscape" r:id="rId6"/>
      <headerFooter>
        <oddFooter>&amp;L&amp;K0070C0The Allstate Corporation 4Q19 Supplement&amp;R&amp;K000000&amp;A</oddFooter>
      </headerFooter>
    </customSheetView>
  </customSheetViews>
  <mergeCells count="47">
    <mergeCell ref="B49:AF49"/>
    <mergeCell ref="A33:B33"/>
    <mergeCell ref="A34:B34"/>
    <mergeCell ref="A35:B35"/>
    <mergeCell ref="A23:B23"/>
    <mergeCell ref="A41:B41"/>
    <mergeCell ref="A42:B42"/>
    <mergeCell ref="A43:B43"/>
    <mergeCell ref="A44:B44"/>
    <mergeCell ref="A46:B46"/>
    <mergeCell ref="A8:B8"/>
    <mergeCell ref="A9:B9"/>
    <mergeCell ref="A10:B10"/>
    <mergeCell ref="A11:B11"/>
    <mergeCell ref="A12:B12"/>
    <mergeCell ref="A1:AF1"/>
    <mergeCell ref="A2:AF2"/>
    <mergeCell ref="A37:B37"/>
    <mergeCell ref="A38:B38"/>
    <mergeCell ref="A36:B36"/>
    <mergeCell ref="A25:B25"/>
    <mergeCell ref="A26:B26"/>
    <mergeCell ref="A27:B27"/>
    <mergeCell ref="A28:B28"/>
    <mergeCell ref="A29:B29"/>
    <mergeCell ref="A30:B30"/>
    <mergeCell ref="A31:B31"/>
    <mergeCell ref="A32:B32"/>
    <mergeCell ref="D4:AA4"/>
    <mergeCell ref="A22:B22"/>
    <mergeCell ref="A13:B13"/>
    <mergeCell ref="B50:AF50"/>
    <mergeCell ref="B51:AF51"/>
    <mergeCell ref="AC4:AF4"/>
    <mergeCell ref="A24:B24"/>
    <mergeCell ref="A14:B14"/>
    <mergeCell ref="A15:B15"/>
    <mergeCell ref="A16:B16"/>
    <mergeCell ref="A17:B17"/>
    <mergeCell ref="A18:B18"/>
    <mergeCell ref="A19:B19"/>
    <mergeCell ref="A20:B20"/>
    <mergeCell ref="A21:B21"/>
    <mergeCell ref="A39:B39"/>
    <mergeCell ref="A40:B40"/>
    <mergeCell ref="A4:B4"/>
    <mergeCell ref="A7:B7"/>
  </mergeCells>
  <printOptions horizontalCentered="1"/>
  <pageMargins left="0.25" right="0.25" top="0.5" bottom="0.5" header="0.3" footer="0.3"/>
  <pageSetup scale="76" orientation="landscape" r:id="rId7"/>
  <headerFooter>
    <oddFooter>&amp;L&amp;K0070C0The Allstate Corporation 4Q19 Supplement&amp;R&amp;K000000&amp;A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F62"/>
  <sheetViews>
    <sheetView zoomScaleNormal="100" workbookViewId="0">
      <selection sqref="A1:AF1"/>
    </sheetView>
  </sheetViews>
  <sheetFormatPr defaultColWidth="13.7109375" defaultRowHeight="12.75" x14ac:dyDescent="0.2"/>
  <cols>
    <col min="1" max="1" width="3" style="102" customWidth="1"/>
    <col min="2" max="2" width="32.42578125" style="102" customWidth="1"/>
    <col min="3" max="3" width="2.28515625" style="83" customWidth="1"/>
    <col min="4" max="4" width="2.28515625" style="311" customWidth="1"/>
    <col min="5" max="5" width="10.28515625" style="311" customWidth="1"/>
    <col min="6" max="6" width="2.28515625" style="311" customWidth="1"/>
    <col min="7" max="7" width="2.28515625" style="167" customWidth="1"/>
    <col min="8" max="8" width="10.28515625" style="167" customWidth="1"/>
    <col min="9" max="9" width="2.28515625" style="167" customWidth="1"/>
    <col min="10" max="10" width="2.28515625" style="83" customWidth="1"/>
    <col min="11" max="11" width="10.28515625" style="83" customWidth="1"/>
    <col min="12" max="13" width="2.28515625" style="83" customWidth="1"/>
    <col min="14" max="14" width="10.28515625" style="83" customWidth="1"/>
    <col min="15" max="16" width="2.28515625" style="83" customWidth="1"/>
    <col min="17" max="17" width="10.28515625" style="83" customWidth="1"/>
    <col min="18" max="19" width="2.28515625" style="83" customWidth="1"/>
    <col min="20" max="20" width="10.28515625" style="83" customWidth="1"/>
    <col min="21" max="22" width="2.28515625" style="83" customWidth="1"/>
    <col min="23" max="23" width="10.28515625" style="83" customWidth="1"/>
    <col min="24" max="25" width="2.28515625" style="622" customWidth="1"/>
    <col min="26" max="26" width="10.28515625" style="622" customWidth="1"/>
    <col min="27" max="28" width="2.28515625" style="83" customWidth="1"/>
    <col min="29" max="29" width="10.28515625" style="311" customWidth="1"/>
    <col min="30" max="31" width="2.28515625" style="311" customWidth="1"/>
    <col min="32" max="32" width="10.28515625" style="311" customWidth="1"/>
    <col min="33" max="34" width="2.28515625" style="83" customWidth="1"/>
    <col min="35" max="16384" width="13.7109375" style="83"/>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4.1" customHeight="1" x14ac:dyDescent="0.25">
      <c r="A2" s="1620" t="s">
        <v>386</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x14ac:dyDescent="0.2">
      <c r="A3" s="1320"/>
      <c r="B3" s="1320"/>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619" t="s">
        <v>45</v>
      </c>
      <c r="B4" s="1606"/>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345"/>
      <c r="AC4" s="1507" t="s">
        <v>9</v>
      </c>
      <c r="AD4" s="1508"/>
      <c r="AE4" s="1508"/>
      <c r="AF4" s="1508"/>
    </row>
    <row r="5" spans="1:32" ht="15.75" customHeight="1" x14ac:dyDescent="0.2">
      <c r="A5" s="1320"/>
      <c r="B5" s="1320"/>
      <c r="C5" s="1321"/>
      <c r="D5" s="1321"/>
      <c r="E5" s="1321"/>
      <c r="F5" s="1321"/>
      <c r="G5" s="1321"/>
      <c r="H5" s="1321"/>
      <c r="I5" s="1321"/>
      <c r="J5" s="344"/>
      <c r="K5" s="344"/>
      <c r="L5" s="344"/>
      <c r="M5" s="344"/>
      <c r="N5" s="344"/>
      <c r="O5" s="344"/>
      <c r="P5" s="344"/>
      <c r="Q5" s="344"/>
      <c r="R5" s="344"/>
      <c r="S5" s="344"/>
      <c r="T5" s="344"/>
      <c r="U5" s="344"/>
      <c r="V5" s="344"/>
      <c r="W5" s="344"/>
      <c r="X5" s="344"/>
      <c r="Y5" s="344"/>
      <c r="Z5" s="344"/>
      <c r="AA5" s="344"/>
      <c r="AB5" s="344"/>
      <c r="AC5" s="341"/>
      <c r="AD5" s="341"/>
      <c r="AE5" s="341"/>
      <c r="AF5" s="341"/>
    </row>
    <row r="6" spans="1:32" ht="25.9" customHeight="1" x14ac:dyDescent="0.25">
      <c r="A6" s="1320"/>
      <c r="B6" s="1320"/>
      <c r="C6" s="1321"/>
      <c r="D6" s="337"/>
      <c r="E6" s="633" t="s">
        <v>630</v>
      </c>
      <c r="F6" s="338"/>
      <c r="G6" s="1324"/>
      <c r="H6" s="1367" t="s">
        <v>547</v>
      </c>
      <c r="I6" s="1368"/>
      <c r="J6" s="1324"/>
      <c r="K6" s="1367" t="s">
        <v>493</v>
      </c>
      <c r="L6" s="1368"/>
      <c r="M6" s="1324"/>
      <c r="N6" s="334" t="s">
        <v>326</v>
      </c>
      <c r="O6" s="1369"/>
      <c r="P6" s="337"/>
      <c r="Q6" s="1366" t="s">
        <v>10</v>
      </c>
      <c r="R6" s="1370"/>
      <c r="S6" s="1371"/>
      <c r="T6" s="1367" t="s">
        <v>327</v>
      </c>
      <c r="U6" s="1324"/>
      <c r="V6" s="1371"/>
      <c r="W6" s="1367" t="s">
        <v>0</v>
      </c>
      <c r="X6" s="1373"/>
      <c r="Y6" s="1373"/>
      <c r="Z6" s="1367" t="s">
        <v>1</v>
      </c>
      <c r="AA6" s="1324"/>
      <c r="AB6" s="1324"/>
      <c r="AC6" s="533" t="s">
        <v>630</v>
      </c>
      <c r="AD6" s="1311"/>
      <c r="AE6" s="1311"/>
      <c r="AF6" s="334" t="s">
        <v>10</v>
      </c>
    </row>
    <row r="7" spans="1:32" ht="14.1" customHeight="1" x14ac:dyDescent="0.2">
      <c r="A7" s="1607" t="s">
        <v>387</v>
      </c>
      <c r="B7" s="1608"/>
      <c r="C7" s="1321"/>
      <c r="D7" s="342"/>
      <c r="E7" s="1430"/>
      <c r="F7" s="343"/>
      <c r="G7" s="344"/>
      <c r="H7" s="341"/>
      <c r="I7" s="345"/>
      <c r="J7" s="344"/>
      <c r="K7" s="341"/>
      <c r="L7" s="345"/>
      <c r="M7" s="344"/>
      <c r="N7" s="341"/>
      <c r="O7" s="1321"/>
      <c r="P7" s="342"/>
      <c r="Q7" s="341"/>
      <c r="R7" s="343"/>
      <c r="S7" s="344"/>
      <c r="T7" s="341"/>
      <c r="U7" s="345"/>
      <c r="V7" s="344"/>
      <c r="W7" s="341"/>
      <c r="X7" s="344"/>
      <c r="Y7" s="344"/>
      <c r="Z7" s="341"/>
      <c r="AA7" s="345"/>
      <c r="AB7" s="344"/>
      <c r="AC7" s="1430"/>
      <c r="AD7" s="1321"/>
      <c r="AE7" s="1321"/>
      <c r="AF7" s="341"/>
    </row>
    <row r="8" spans="1:32" ht="12" customHeight="1" x14ac:dyDescent="0.2">
      <c r="A8" s="1606"/>
      <c r="B8" s="1606"/>
      <c r="C8" s="1321"/>
      <c r="D8" s="342"/>
      <c r="E8" s="1200"/>
      <c r="F8" s="343"/>
      <c r="G8" s="344"/>
      <c r="H8" s="1321"/>
      <c r="I8" s="345"/>
      <c r="J8" s="344"/>
      <c r="K8" s="1321"/>
      <c r="L8" s="345"/>
      <c r="M8" s="344"/>
      <c r="N8" s="1321"/>
      <c r="O8" s="1321"/>
      <c r="P8" s="342"/>
      <c r="Q8" s="345"/>
      <c r="R8" s="343"/>
      <c r="S8" s="344"/>
      <c r="T8" s="1321"/>
      <c r="U8" s="345"/>
      <c r="V8" s="344"/>
      <c r="W8" s="1321"/>
      <c r="X8" s="1321"/>
      <c r="Y8" s="1321"/>
      <c r="Z8" s="1321"/>
      <c r="AA8" s="345"/>
      <c r="AB8" s="344"/>
      <c r="AC8" s="1200"/>
      <c r="AD8" s="1321"/>
      <c r="AE8" s="1321"/>
      <c r="AF8" s="1321"/>
    </row>
    <row r="9" spans="1:32" ht="12" customHeight="1" x14ac:dyDescent="0.2">
      <c r="A9" s="1608" t="s">
        <v>52</v>
      </c>
      <c r="B9" s="1606"/>
      <c r="C9" s="1321"/>
      <c r="D9" s="342"/>
      <c r="E9" s="1200"/>
      <c r="F9" s="343"/>
      <c r="G9" s="344"/>
      <c r="H9" s="1321"/>
      <c r="I9" s="345"/>
      <c r="J9" s="344"/>
      <c r="K9" s="1321"/>
      <c r="L9" s="345"/>
      <c r="M9" s="344"/>
      <c r="N9" s="1321"/>
      <c r="O9" s="1321"/>
      <c r="P9" s="342"/>
      <c r="Q9" s="345"/>
      <c r="R9" s="343"/>
      <c r="S9" s="344"/>
      <c r="T9" s="1321"/>
      <c r="U9" s="345"/>
      <c r="V9" s="344"/>
      <c r="W9" s="1321"/>
      <c r="X9" s="1321"/>
      <c r="Y9" s="1321"/>
      <c r="Z9" s="1321"/>
      <c r="AA9" s="345"/>
      <c r="AB9" s="344"/>
      <c r="AC9" s="1200"/>
      <c r="AD9" s="1321"/>
      <c r="AE9" s="1321"/>
      <c r="AF9" s="1321"/>
    </row>
    <row r="10" spans="1:32" ht="12" customHeight="1" x14ac:dyDescent="0.2">
      <c r="A10" s="1618" t="s">
        <v>173</v>
      </c>
      <c r="B10" s="1606"/>
      <c r="C10" s="1321"/>
      <c r="D10" s="342"/>
      <c r="E10" s="1200"/>
      <c r="F10" s="343"/>
      <c r="G10" s="344"/>
      <c r="H10" s="1321"/>
      <c r="I10" s="345"/>
      <c r="J10" s="344"/>
      <c r="K10" s="1321"/>
      <c r="L10" s="345"/>
      <c r="M10" s="344"/>
      <c r="N10" s="1321"/>
      <c r="O10" s="1321"/>
      <c r="P10" s="342"/>
      <c r="Q10" s="345"/>
      <c r="R10" s="343"/>
      <c r="S10" s="344"/>
      <c r="T10" s="1321"/>
      <c r="U10" s="345"/>
      <c r="V10" s="344"/>
      <c r="W10" s="1321"/>
      <c r="X10" s="1321"/>
      <c r="Y10" s="1321"/>
      <c r="Z10" s="1321"/>
      <c r="AA10" s="345"/>
      <c r="AB10" s="344"/>
      <c r="AC10" s="1200"/>
      <c r="AD10" s="1321"/>
      <c r="AE10" s="1321"/>
      <c r="AF10" s="1321"/>
    </row>
    <row r="11" spans="1:32" ht="12" customHeight="1" x14ac:dyDescent="0.2">
      <c r="A11" s="1616" t="s">
        <v>388</v>
      </c>
      <c r="B11" s="1616"/>
      <c r="C11" s="1321"/>
      <c r="D11" s="342"/>
      <c r="E11" s="1201">
        <v>-11</v>
      </c>
      <c r="F11" s="343"/>
      <c r="G11" s="344"/>
      <c r="H11" s="347">
        <v>-152</v>
      </c>
      <c r="I11" s="769"/>
      <c r="J11" s="344"/>
      <c r="K11" s="347">
        <v>-94</v>
      </c>
      <c r="L11" s="769"/>
      <c r="M11" s="346"/>
      <c r="N11" s="347">
        <v>-58</v>
      </c>
      <c r="O11" s="348"/>
      <c r="P11" s="349"/>
      <c r="Q11" s="346">
        <v>-94</v>
      </c>
      <c r="R11" s="350"/>
      <c r="S11" s="346"/>
      <c r="T11" s="347">
        <v>-97</v>
      </c>
      <c r="U11" s="351"/>
      <c r="V11" s="346"/>
      <c r="W11" s="347">
        <v>-155</v>
      </c>
      <c r="X11" s="347"/>
      <c r="Y11" s="347"/>
      <c r="Z11" s="347">
        <v>-101</v>
      </c>
      <c r="AA11" s="351"/>
      <c r="AB11" s="1202"/>
      <c r="AC11" s="1201">
        <v>-315</v>
      </c>
      <c r="AD11" s="348"/>
      <c r="AE11" s="348"/>
      <c r="AF11" s="347">
        <v>-447</v>
      </c>
    </row>
    <row r="12" spans="1:32" ht="12" customHeight="1" x14ac:dyDescent="0.2">
      <c r="A12" s="1616" t="s">
        <v>142</v>
      </c>
      <c r="B12" s="1616"/>
      <c r="C12" s="1321"/>
      <c r="D12" s="342"/>
      <c r="E12" s="1203">
        <v>5</v>
      </c>
      <c r="F12" s="343"/>
      <c r="G12" s="344"/>
      <c r="H12" s="353">
        <v>-1</v>
      </c>
      <c r="I12" s="767"/>
      <c r="J12" s="344"/>
      <c r="K12" s="353">
        <v>-1</v>
      </c>
      <c r="L12" s="767"/>
      <c r="M12" s="352"/>
      <c r="N12" s="353">
        <v>46</v>
      </c>
      <c r="O12" s="354"/>
      <c r="P12" s="355"/>
      <c r="Q12" s="352">
        <v>-35</v>
      </c>
      <c r="R12" s="356"/>
      <c r="S12" s="352"/>
      <c r="T12" s="353">
        <v>-17</v>
      </c>
      <c r="U12" s="357"/>
      <c r="V12" s="352"/>
      <c r="W12" s="353">
        <v>24</v>
      </c>
      <c r="X12" s="353"/>
      <c r="Y12" s="353"/>
      <c r="Z12" s="353">
        <v>27</v>
      </c>
      <c r="AA12" s="357"/>
      <c r="AB12" s="1204"/>
      <c r="AC12" s="1203">
        <v>49</v>
      </c>
      <c r="AD12" s="354"/>
      <c r="AE12" s="354"/>
      <c r="AF12" s="353">
        <v>-1</v>
      </c>
    </row>
    <row r="13" spans="1:32" ht="12" customHeight="1" x14ac:dyDescent="0.2">
      <c r="A13" s="1616" t="s">
        <v>145</v>
      </c>
      <c r="B13" s="1616"/>
      <c r="C13" s="1321"/>
      <c r="D13" s="342"/>
      <c r="E13" s="1203">
        <v>-9</v>
      </c>
      <c r="F13" s="343"/>
      <c r="G13" s="344"/>
      <c r="H13" s="353">
        <v>10</v>
      </c>
      <c r="I13" s="767"/>
      <c r="J13" s="344"/>
      <c r="K13" s="353">
        <v>-1</v>
      </c>
      <c r="L13" s="767"/>
      <c r="M13" s="352"/>
      <c r="N13" s="353">
        <v>10</v>
      </c>
      <c r="O13" s="354"/>
      <c r="P13" s="355"/>
      <c r="Q13" s="352">
        <v>12</v>
      </c>
      <c r="R13" s="356"/>
      <c r="S13" s="352"/>
      <c r="T13" s="353">
        <v>8</v>
      </c>
      <c r="U13" s="357"/>
      <c r="V13" s="352"/>
      <c r="W13" s="353">
        <v>-6</v>
      </c>
      <c r="X13" s="353"/>
      <c r="Y13" s="353"/>
      <c r="Z13" s="353">
        <v>-6</v>
      </c>
      <c r="AA13" s="357"/>
      <c r="AB13" s="1204"/>
      <c r="AC13" s="1203">
        <v>10</v>
      </c>
      <c r="AD13" s="354"/>
      <c r="AE13" s="354"/>
      <c r="AF13" s="353">
        <v>8</v>
      </c>
    </row>
    <row r="14" spans="1:32" ht="12" customHeight="1" x14ac:dyDescent="0.2">
      <c r="A14" s="1616" t="s">
        <v>146</v>
      </c>
      <c r="B14" s="1616"/>
      <c r="C14" s="1321"/>
      <c r="D14" s="342"/>
      <c r="E14" s="1205">
        <v>0</v>
      </c>
      <c r="F14" s="343"/>
      <c r="G14" s="344"/>
      <c r="H14" s="358">
        <v>0</v>
      </c>
      <c r="I14" s="767"/>
      <c r="J14" s="344"/>
      <c r="K14" s="358">
        <v>13</v>
      </c>
      <c r="L14" s="767"/>
      <c r="M14" s="352"/>
      <c r="N14" s="358">
        <v>4</v>
      </c>
      <c r="O14" s="354"/>
      <c r="P14" s="355"/>
      <c r="Q14" s="358">
        <v>1</v>
      </c>
      <c r="R14" s="356"/>
      <c r="S14" s="352"/>
      <c r="T14" s="358">
        <v>42</v>
      </c>
      <c r="U14" s="357"/>
      <c r="V14" s="352"/>
      <c r="W14" s="358">
        <v>45</v>
      </c>
      <c r="X14" s="352"/>
      <c r="Y14" s="352"/>
      <c r="Z14" s="358">
        <v>20</v>
      </c>
      <c r="AA14" s="357"/>
      <c r="AB14" s="1204"/>
      <c r="AC14" s="1205">
        <v>17</v>
      </c>
      <c r="AD14" s="354"/>
      <c r="AE14" s="354"/>
      <c r="AF14" s="358">
        <v>108</v>
      </c>
    </row>
    <row r="15" spans="1:32" ht="12" customHeight="1" x14ac:dyDescent="0.2">
      <c r="A15" s="1617" t="s">
        <v>147</v>
      </c>
      <c r="B15" s="1617"/>
      <c r="C15" s="1321"/>
      <c r="D15" s="342"/>
      <c r="E15" s="1206">
        <v>-15</v>
      </c>
      <c r="F15" s="343"/>
      <c r="G15" s="344"/>
      <c r="H15" s="1104">
        <v>-143</v>
      </c>
      <c r="I15" s="767"/>
      <c r="J15" s="344"/>
      <c r="K15" s="1104">
        <v>-83</v>
      </c>
      <c r="L15" s="767"/>
      <c r="M15" s="352"/>
      <c r="N15" s="1104">
        <v>2</v>
      </c>
      <c r="O15" s="354"/>
      <c r="P15" s="355"/>
      <c r="Q15" s="1104">
        <v>-116</v>
      </c>
      <c r="R15" s="356"/>
      <c r="S15" s="352"/>
      <c r="T15" s="1104">
        <v>-64</v>
      </c>
      <c r="U15" s="357"/>
      <c r="V15" s="352"/>
      <c r="W15" s="1104">
        <v>-92</v>
      </c>
      <c r="X15" s="352"/>
      <c r="Y15" s="352"/>
      <c r="Z15" s="1104">
        <v>-60</v>
      </c>
      <c r="AA15" s="357"/>
      <c r="AB15" s="1204"/>
      <c r="AC15" s="1206">
        <v>-239</v>
      </c>
      <c r="AD15" s="354"/>
      <c r="AE15" s="354"/>
      <c r="AF15" s="1104">
        <v>-332</v>
      </c>
    </row>
    <row r="16" spans="1:32" ht="12" customHeight="1" x14ac:dyDescent="0.2">
      <c r="A16" s="1606"/>
      <c r="B16" s="1606"/>
      <c r="C16" s="1321"/>
      <c r="D16" s="342"/>
      <c r="E16" s="922"/>
      <c r="F16" s="343"/>
      <c r="G16" s="344"/>
      <c r="H16" s="354"/>
      <c r="I16" s="767"/>
      <c r="J16" s="344"/>
      <c r="K16" s="354"/>
      <c r="L16" s="767"/>
      <c r="M16" s="352"/>
      <c r="N16" s="354"/>
      <c r="O16" s="354"/>
      <c r="P16" s="355"/>
      <c r="Q16" s="767"/>
      <c r="R16" s="356"/>
      <c r="S16" s="352"/>
      <c r="T16" s="354"/>
      <c r="U16" s="357"/>
      <c r="V16" s="352"/>
      <c r="W16" s="354"/>
      <c r="X16" s="354"/>
      <c r="Y16" s="354"/>
      <c r="Z16" s="354"/>
      <c r="AA16" s="357"/>
      <c r="AB16" s="1204"/>
      <c r="AC16" s="922"/>
      <c r="AD16" s="354"/>
      <c r="AE16" s="354"/>
      <c r="AF16" s="354"/>
    </row>
    <row r="17" spans="1:32" ht="12" customHeight="1" x14ac:dyDescent="0.2">
      <c r="A17" s="1618" t="s">
        <v>148</v>
      </c>
      <c r="B17" s="1618"/>
      <c r="C17" s="1321"/>
      <c r="D17" s="342"/>
      <c r="E17" s="922"/>
      <c r="F17" s="343"/>
      <c r="G17" s="344"/>
      <c r="H17" s="354"/>
      <c r="I17" s="767"/>
      <c r="J17" s="344"/>
      <c r="K17" s="354"/>
      <c r="L17" s="767"/>
      <c r="M17" s="352"/>
      <c r="N17" s="354"/>
      <c r="O17" s="354"/>
      <c r="P17" s="355"/>
      <c r="Q17" s="767"/>
      <c r="R17" s="356"/>
      <c r="S17" s="352"/>
      <c r="T17" s="354"/>
      <c r="U17" s="357"/>
      <c r="V17" s="352"/>
      <c r="W17" s="354"/>
      <c r="X17" s="354"/>
      <c r="Y17" s="354"/>
      <c r="Z17" s="354"/>
      <c r="AA17" s="357"/>
      <c r="AB17" s="1204"/>
      <c r="AC17" s="922"/>
      <c r="AD17" s="354"/>
      <c r="AE17" s="354"/>
      <c r="AF17" s="354"/>
    </row>
    <row r="18" spans="1:32" ht="12" customHeight="1" x14ac:dyDescent="0.2">
      <c r="A18" s="1616" t="s">
        <v>141</v>
      </c>
      <c r="B18" s="1616"/>
      <c r="C18" s="1321"/>
      <c r="D18" s="342"/>
      <c r="E18" s="1203">
        <v>-1</v>
      </c>
      <c r="F18" s="343"/>
      <c r="G18" s="344"/>
      <c r="H18" s="353">
        <v>0</v>
      </c>
      <c r="I18" s="767"/>
      <c r="J18" s="344"/>
      <c r="K18" s="353">
        <v>-1</v>
      </c>
      <c r="L18" s="767"/>
      <c r="M18" s="352"/>
      <c r="N18" s="353">
        <v>4</v>
      </c>
      <c r="O18" s="354"/>
      <c r="P18" s="355"/>
      <c r="Q18" s="352">
        <v>2</v>
      </c>
      <c r="R18" s="356"/>
      <c r="S18" s="352"/>
      <c r="T18" s="353">
        <v>0</v>
      </c>
      <c r="U18" s="357"/>
      <c r="V18" s="352"/>
      <c r="W18" s="353">
        <v>-1</v>
      </c>
      <c r="X18" s="353"/>
      <c r="Y18" s="353"/>
      <c r="Z18" s="353">
        <v>1</v>
      </c>
      <c r="AA18" s="357"/>
      <c r="AB18" s="1204"/>
      <c r="AC18" s="1203">
        <v>2</v>
      </c>
      <c r="AD18" s="354"/>
      <c r="AE18" s="354"/>
      <c r="AF18" s="353">
        <v>2</v>
      </c>
    </row>
    <row r="19" spans="1:32" ht="12" customHeight="1" x14ac:dyDescent="0.2">
      <c r="A19" s="1616" t="s">
        <v>142</v>
      </c>
      <c r="B19" s="1616"/>
      <c r="C19" s="1321"/>
      <c r="D19" s="342"/>
      <c r="E19" s="1203">
        <v>1</v>
      </c>
      <c r="F19" s="343"/>
      <c r="G19" s="344"/>
      <c r="H19" s="353">
        <v>0</v>
      </c>
      <c r="I19" s="767"/>
      <c r="J19" s="344"/>
      <c r="K19" s="353">
        <v>1</v>
      </c>
      <c r="L19" s="767"/>
      <c r="M19" s="352"/>
      <c r="N19" s="353">
        <v>-1</v>
      </c>
      <c r="O19" s="354"/>
      <c r="P19" s="355"/>
      <c r="Q19" s="352">
        <v>1</v>
      </c>
      <c r="R19" s="356"/>
      <c r="S19" s="352"/>
      <c r="T19" s="353">
        <v>1</v>
      </c>
      <c r="U19" s="357"/>
      <c r="V19" s="352"/>
      <c r="W19" s="353">
        <v>1</v>
      </c>
      <c r="X19" s="353"/>
      <c r="Y19" s="353"/>
      <c r="Z19" s="353">
        <v>-1</v>
      </c>
      <c r="AA19" s="357"/>
      <c r="AB19" s="1204"/>
      <c r="AC19" s="1203">
        <v>1</v>
      </c>
      <c r="AD19" s="354"/>
      <c r="AE19" s="354"/>
      <c r="AF19" s="353">
        <v>2</v>
      </c>
    </row>
    <row r="20" spans="1:32" ht="12" customHeight="1" x14ac:dyDescent="0.2">
      <c r="A20" s="1616" t="s">
        <v>145</v>
      </c>
      <c r="B20" s="1616"/>
      <c r="C20" s="1321"/>
      <c r="D20" s="342"/>
      <c r="E20" s="1205">
        <v>0</v>
      </c>
      <c r="F20" s="343"/>
      <c r="G20" s="344"/>
      <c r="H20" s="358">
        <v>0</v>
      </c>
      <c r="I20" s="767"/>
      <c r="J20" s="344"/>
      <c r="K20" s="358">
        <v>0</v>
      </c>
      <c r="L20" s="767"/>
      <c r="M20" s="352"/>
      <c r="N20" s="358">
        <v>0</v>
      </c>
      <c r="O20" s="354"/>
      <c r="P20" s="355"/>
      <c r="Q20" s="358">
        <v>0</v>
      </c>
      <c r="R20" s="356"/>
      <c r="S20" s="352"/>
      <c r="T20" s="358">
        <v>-1</v>
      </c>
      <c r="U20" s="357"/>
      <c r="V20" s="352"/>
      <c r="W20" s="358">
        <v>0</v>
      </c>
      <c r="X20" s="352"/>
      <c r="Y20" s="352"/>
      <c r="Z20" s="358">
        <v>0</v>
      </c>
      <c r="AA20" s="357"/>
      <c r="AB20" s="1204"/>
      <c r="AC20" s="1205">
        <v>0</v>
      </c>
      <c r="AD20" s="354"/>
      <c r="AE20" s="354"/>
      <c r="AF20" s="358">
        <v>-1</v>
      </c>
    </row>
    <row r="21" spans="1:32" ht="12" customHeight="1" x14ac:dyDescent="0.2">
      <c r="A21" s="1617" t="s">
        <v>147</v>
      </c>
      <c r="B21" s="1617"/>
      <c r="C21" s="1321"/>
      <c r="D21" s="342"/>
      <c r="E21" s="1206">
        <v>0</v>
      </c>
      <c r="F21" s="343"/>
      <c r="G21" s="344"/>
      <c r="H21" s="1104">
        <v>0</v>
      </c>
      <c r="I21" s="767"/>
      <c r="J21" s="344"/>
      <c r="K21" s="1104">
        <v>0</v>
      </c>
      <c r="L21" s="767"/>
      <c r="M21" s="352"/>
      <c r="N21" s="1104">
        <v>3</v>
      </c>
      <c r="O21" s="354"/>
      <c r="P21" s="355"/>
      <c r="Q21" s="1104">
        <v>3</v>
      </c>
      <c r="R21" s="356"/>
      <c r="S21" s="352"/>
      <c r="T21" s="1104">
        <v>0</v>
      </c>
      <c r="U21" s="357"/>
      <c r="V21" s="352"/>
      <c r="W21" s="1104">
        <v>0</v>
      </c>
      <c r="X21" s="352"/>
      <c r="Y21" s="352"/>
      <c r="Z21" s="1104">
        <v>0</v>
      </c>
      <c r="AA21" s="357"/>
      <c r="AB21" s="1204"/>
      <c r="AC21" s="1206">
        <v>3</v>
      </c>
      <c r="AD21" s="354"/>
      <c r="AE21" s="354"/>
      <c r="AF21" s="1104">
        <v>3</v>
      </c>
    </row>
    <row r="22" spans="1:32" ht="12" customHeight="1" x14ac:dyDescent="0.2">
      <c r="A22" s="1320"/>
      <c r="B22" s="1320"/>
      <c r="C22" s="1321"/>
      <c r="D22" s="342"/>
      <c r="E22" s="922"/>
      <c r="F22" s="343"/>
      <c r="G22" s="344"/>
      <c r="H22" s="353"/>
      <c r="I22" s="767"/>
      <c r="J22" s="344"/>
      <c r="K22" s="353"/>
      <c r="L22" s="767"/>
      <c r="M22" s="352"/>
      <c r="N22" s="353"/>
      <c r="O22" s="354"/>
      <c r="P22" s="355"/>
      <c r="Q22" s="352"/>
      <c r="R22" s="356"/>
      <c r="S22" s="352"/>
      <c r="T22" s="353"/>
      <c r="U22" s="357"/>
      <c r="V22" s="352"/>
      <c r="W22" s="353"/>
      <c r="X22" s="353"/>
      <c r="Y22" s="353"/>
      <c r="Z22" s="353"/>
      <c r="AA22" s="357"/>
      <c r="AB22" s="1204"/>
      <c r="AC22" s="922"/>
      <c r="AD22" s="354"/>
      <c r="AE22" s="354"/>
      <c r="AF22" s="353"/>
    </row>
    <row r="23" spans="1:32" ht="12" customHeight="1" x14ac:dyDescent="0.2">
      <c r="A23" s="1618" t="s">
        <v>150</v>
      </c>
      <c r="B23" s="1618"/>
      <c r="C23" s="1321"/>
      <c r="D23" s="342"/>
      <c r="E23" s="922"/>
      <c r="F23" s="343"/>
      <c r="G23" s="344"/>
      <c r="H23" s="353"/>
      <c r="I23" s="767"/>
      <c r="J23" s="344"/>
      <c r="K23" s="353"/>
      <c r="L23" s="767"/>
      <c r="M23" s="352"/>
      <c r="N23" s="353"/>
      <c r="O23" s="354"/>
      <c r="P23" s="355"/>
      <c r="Q23" s="352"/>
      <c r="R23" s="356"/>
      <c r="S23" s="352"/>
      <c r="T23" s="353"/>
      <c r="U23" s="357"/>
      <c r="V23" s="352"/>
      <c r="W23" s="353"/>
      <c r="X23" s="353"/>
      <c r="Y23" s="353"/>
      <c r="Z23" s="353"/>
      <c r="AA23" s="357"/>
      <c r="AB23" s="1204"/>
      <c r="AC23" s="922"/>
      <c r="AD23" s="354"/>
      <c r="AE23" s="354"/>
      <c r="AF23" s="353"/>
    </row>
    <row r="24" spans="1:32" ht="12" customHeight="1" x14ac:dyDescent="0.2">
      <c r="A24" s="1616" t="s">
        <v>141</v>
      </c>
      <c r="B24" s="1616"/>
      <c r="C24" s="1321"/>
      <c r="D24" s="342"/>
      <c r="E24" s="1203">
        <v>0</v>
      </c>
      <c r="F24" s="343"/>
      <c r="G24" s="344"/>
      <c r="H24" s="353">
        <v>-1</v>
      </c>
      <c r="I24" s="767"/>
      <c r="J24" s="344"/>
      <c r="K24" s="353">
        <v>-9</v>
      </c>
      <c r="L24" s="767"/>
      <c r="M24" s="352"/>
      <c r="N24" s="353">
        <v>0</v>
      </c>
      <c r="O24" s="354"/>
      <c r="P24" s="355"/>
      <c r="Q24" s="352">
        <v>-7</v>
      </c>
      <c r="R24" s="356"/>
      <c r="S24" s="352"/>
      <c r="T24" s="353">
        <v>-2</v>
      </c>
      <c r="U24" s="357"/>
      <c r="V24" s="352"/>
      <c r="W24" s="353">
        <v>-1</v>
      </c>
      <c r="X24" s="353"/>
      <c r="Y24" s="353"/>
      <c r="Z24" s="353">
        <v>0</v>
      </c>
      <c r="AA24" s="357"/>
      <c r="AB24" s="1204"/>
      <c r="AC24" s="1203">
        <v>-10</v>
      </c>
      <c r="AD24" s="354"/>
      <c r="AE24" s="354"/>
      <c r="AF24" s="353">
        <v>-10</v>
      </c>
    </row>
    <row r="25" spans="1:32" ht="12" customHeight="1" x14ac:dyDescent="0.2">
      <c r="A25" s="1616" t="s">
        <v>142</v>
      </c>
      <c r="B25" s="1616"/>
      <c r="C25" s="1321"/>
      <c r="D25" s="342"/>
      <c r="E25" s="1203">
        <v>0</v>
      </c>
      <c r="F25" s="343"/>
      <c r="G25" s="344"/>
      <c r="H25" s="353">
        <v>3</v>
      </c>
      <c r="I25" s="767"/>
      <c r="J25" s="344"/>
      <c r="K25" s="353">
        <v>4</v>
      </c>
      <c r="L25" s="767"/>
      <c r="M25" s="352"/>
      <c r="N25" s="353">
        <v>8</v>
      </c>
      <c r="O25" s="354"/>
      <c r="P25" s="355"/>
      <c r="Q25" s="352">
        <v>2</v>
      </c>
      <c r="R25" s="356"/>
      <c r="S25" s="352"/>
      <c r="T25" s="353">
        <v>3</v>
      </c>
      <c r="U25" s="357"/>
      <c r="V25" s="352"/>
      <c r="W25" s="353">
        <v>2</v>
      </c>
      <c r="X25" s="353"/>
      <c r="Y25" s="353"/>
      <c r="Z25" s="353">
        <v>6</v>
      </c>
      <c r="AA25" s="357"/>
      <c r="AB25" s="1204"/>
      <c r="AC25" s="1203">
        <v>15</v>
      </c>
      <c r="AD25" s="354"/>
      <c r="AE25" s="354"/>
      <c r="AF25" s="353">
        <v>13</v>
      </c>
    </row>
    <row r="26" spans="1:32" ht="12" customHeight="1" x14ac:dyDescent="0.2">
      <c r="A26" s="1616" t="s">
        <v>145</v>
      </c>
      <c r="B26" s="1616"/>
      <c r="C26" s="1321"/>
      <c r="D26" s="342"/>
      <c r="E26" s="1205">
        <v>0</v>
      </c>
      <c r="F26" s="343"/>
      <c r="G26" s="344"/>
      <c r="H26" s="358">
        <v>-1</v>
      </c>
      <c r="I26" s="767"/>
      <c r="J26" s="344"/>
      <c r="K26" s="358">
        <v>2</v>
      </c>
      <c r="L26" s="767"/>
      <c r="M26" s="352"/>
      <c r="N26" s="358">
        <v>-3</v>
      </c>
      <c r="O26" s="354"/>
      <c r="P26" s="355"/>
      <c r="Q26" s="358">
        <v>-4</v>
      </c>
      <c r="R26" s="356"/>
      <c r="S26" s="352"/>
      <c r="T26" s="358">
        <v>-4</v>
      </c>
      <c r="U26" s="357"/>
      <c r="V26" s="352"/>
      <c r="W26" s="358">
        <v>-6</v>
      </c>
      <c r="X26" s="352"/>
      <c r="Y26" s="352"/>
      <c r="Z26" s="358">
        <v>0</v>
      </c>
      <c r="AA26" s="357"/>
      <c r="AB26" s="1204"/>
      <c r="AC26" s="1205">
        <v>-2</v>
      </c>
      <c r="AD26" s="354"/>
      <c r="AE26" s="354"/>
      <c r="AF26" s="358">
        <v>-14</v>
      </c>
    </row>
    <row r="27" spans="1:32" ht="12" customHeight="1" x14ac:dyDescent="0.2">
      <c r="A27" s="1617" t="s">
        <v>147</v>
      </c>
      <c r="B27" s="1617"/>
      <c r="C27" s="1321"/>
      <c r="D27" s="342"/>
      <c r="E27" s="1206">
        <v>0</v>
      </c>
      <c r="F27" s="343"/>
      <c r="G27" s="344"/>
      <c r="H27" s="1104">
        <v>1</v>
      </c>
      <c r="I27" s="767"/>
      <c r="J27" s="344"/>
      <c r="K27" s="1104">
        <v>-3</v>
      </c>
      <c r="L27" s="767"/>
      <c r="M27" s="352"/>
      <c r="N27" s="1104">
        <v>5</v>
      </c>
      <c r="O27" s="354"/>
      <c r="P27" s="355"/>
      <c r="Q27" s="1104">
        <v>-9</v>
      </c>
      <c r="R27" s="356"/>
      <c r="S27" s="352"/>
      <c r="T27" s="1104">
        <v>-3</v>
      </c>
      <c r="U27" s="357"/>
      <c r="V27" s="352"/>
      <c r="W27" s="1104">
        <v>-5</v>
      </c>
      <c r="X27" s="352"/>
      <c r="Y27" s="352"/>
      <c r="Z27" s="1104">
        <v>6</v>
      </c>
      <c r="AA27" s="357"/>
      <c r="AB27" s="1204"/>
      <c r="AC27" s="1206">
        <v>3</v>
      </c>
      <c r="AD27" s="354"/>
      <c r="AE27" s="354"/>
      <c r="AF27" s="1104">
        <v>-11</v>
      </c>
    </row>
    <row r="28" spans="1:32" s="1101" customFormat="1" ht="12" customHeight="1" x14ac:dyDescent="0.2">
      <c r="A28" s="1431"/>
      <c r="B28" s="1431"/>
      <c r="C28" s="1321"/>
      <c r="D28" s="342"/>
      <c r="E28" s="1207"/>
      <c r="F28" s="343"/>
      <c r="G28" s="344"/>
      <c r="H28" s="352"/>
      <c r="I28" s="767"/>
      <c r="J28" s="344"/>
      <c r="K28" s="352"/>
      <c r="L28" s="767"/>
      <c r="M28" s="352"/>
      <c r="N28" s="352"/>
      <c r="O28" s="354"/>
      <c r="P28" s="355"/>
      <c r="Q28" s="352"/>
      <c r="R28" s="356"/>
      <c r="S28" s="352"/>
      <c r="T28" s="352"/>
      <c r="U28" s="357"/>
      <c r="V28" s="352"/>
      <c r="W28" s="352"/>
      <c r="X28" s="352"/>
      <c r="Y28" s="352"/>
      <c r="Z28" s="352"/>
      <c r="AA28" s="357"/>
      <c r="AB28" s="1204"/>
      <c r="AC28" s="1207"/>
      <c r="AD28" s="354"/>
      <c r="AE28" s="354"/>
      <c r="AF28" s="352"/>
    </row>
    <row r="29" spans="1:32" s="1101" customFormat="1" ht="12" customHeight="1" x14ac:dyDescent="0.2">
      <c r="A29" s="1618" t="s">
        <v>168</v>
      </c>
      <c r="B29" s="1618"/>
      <c r="C29" s="1321"/>
      <c r="D29" s="342"/>
      <c r="E29" s="1207"/>
      <c r="F29" s="343"/>
      <c r="G29" s="344"/>
      <c r="H29" s="352"/>
      <c r="I29" s="767"/>
      <c r="J29" s="344"/>
      <c r="K29" s="352"/>
      <c r="L29" s="767"/>
      <c r="M29" s="352"/>
      <c r="N29" s="352"/>
      <c r="O29" s="354"/>
      <c r="P29" s="355"/>
      <c r="Q29" s="352"/>
      <c r="R29" s="356"/>
      <c r="S29" s="352"/>
      <c r="T29" s="352"/>
      <c r="U29" s="357"/>
      <c r="V29" s="352"/>
      <c r="W29" s="352"/>
      <c r="X29" s="352"/>
      <c r="Y29" s="352"/>
      <c r="Z29" s="352"/>
      <c r="AA29" s="357"/>
      <c r="AB29" s="1204"/>
      <c r="AC29" s="1207"/>
      <c r="AD29" s="354"/>
      <c r="AE29" s="354"/>
      <c r="AF29" s="352"/>
    </row>
    <row r="30" spans="1:32" s="1101" customFormat="1" ht="12" customHeight="1" x14ac:dyDescent="0.2">
      <c r="A30" s="1616" t="s">
        <v>141</v>
      </c>
      <c r="B30" s="1616"/>
      <c r="C30" s="1321"/>
      <c r="D30" s="342"/>
      <c r="E30" s="1207">
        <v>-12</v>
      </c>
      <c r="F30" s="343"/>
      <c r="G30" s="344"/>
      <c r="H30" s="352">
        <v>-153</v>
      </c>
      <c r="I30" s="767"/>
      <c r="J30" s="344"/>
      <c r="K30" s="352">
        <v>-104</v>
      </c>
      <c r="L30" s="767"/>
      <c r="M30" s="352"/>
      <c r="N30" s="352">
        <v>-54</v>
      </c>
      <c r="O30" s="354"/>
      <c r="P30" s="355"/>
      <c r="Q30" s="352">
        <v>-99</v>
      </c>
      <c r="R30" s="356"/>
      <c r="S30" s="352"/>
      <c r="T30" s="352">
        <v>-99</v>
      </c>
      <c r="U30" s="357"/>
      <c r="V30" s="352"/>
      <c r="W30" s="352">
        <v>-157</v>
      </c>
      <c r="X30" s="352"/>
      <c r="Y30" s="352"/>
      <c r="Z30" s="352">
        <v>-100</v>
      </c>
      <c r="AA30" s="357"/>
      <c r="AB30" s="1204"/>
      <c r="AC30" s="1207">
        <v>-323</v>
      </c>
      <c r="AD30" s="354"/>
      <c r="AE30" s="354"/>
      <c r="AF30" s="352">
        <v>-455</v>
      </c>
    </row>
    <row r="31" spans="1:32" s="1101" customFormat="1" ht="12" customHeight="1" x14ac:dyDescent="0.2">
      <c r="A31" s="1616" t="s">
        <v>142</v>
      </c>
      <c r="B31" s="1616"/>
      <c r="C31" s="1321"/>
      <c r="D31" s="342"/>
      <c r="E31" s="1207">
        <v>6</v>
      </c>
      <c r="F31" s="343"/>
      <c r="G31" s="344"/>
      <c r="H31" s="352">
        <v>2</v>
      </c>
      <c r="I31" s="767"/>
      <c r="J31" s="344"/>
      <c r="K31" s="352">
        <v>4</v>
      </c>
      <c r="L31" s="767"/>
      <c r="M31" s="352"/>
      <c r="N31" s="352">
        <v>53</v>
      </c>
      <c r="O31" s="354"/>
      <c r="P31" s="355"/>
      <c r="Q31" s="352">
        <v>-32</v>
      </c>
      <c r="R31" s="356"/>
      <c r="S31" s="352"/>
      <c r="T31" s="352">
        <v>-13</v>
      </c>
      <c r="U31" s="357"/>
      <c r="V31" s="352"/>
      <c r="W31" s="352">
        <v>27</v>
      </c>
      <c r="X31" s="352"/>
      <c r="Y31" s="352"/>
      <c r="Z31" s="352">
        <v>32</v>
      </c>
      <c r="AA31" s="357"/>
      <c r="AB31" s="1204"/>
      <c r="AC31" s="1207">
        <v>65</v>
      </c>
      <c r="AD31" s="354"/>
      <c r="AE31" s="354"/>
      <c r="AF31" s="352">
        <v>14</v>
      </c>
    </row>
    <row r="32" spans="1:32" s="1101" customFormat="1" ht="12" customHeight="1" x14ac:dyDescent="0.2">
      <c r="A32" s="1616" t="s">
        <v>145</v>
      </c>
      <c r="B32" s="1616"/>
      <c r="C32" s="1321"/>
      <c r="D32" s="342"/>
      <c r="E32" s="1207">
        <v>-9</v>
      </c>
      <c r="F32" s="343"/>
      <c r="G32" s="344"/>
      <c r="H32" s="352">
        <v>9</v>
      </c>
      <c r="I32" s="767"/>
      <c r="J32" s="344"/>
      <c r="K32" s="352">
        <v>1</v>
      </c>
      <c r="L32" s="767"/>
      <c r="M32" s="352"/>
      <c r="N32" s="352">
        <v>7</v>
      </c>
      <c r="O32" s="354"/>
      <c r="P32" s="355"/>
      <c r="Q32" s="352">
        <v>8</v>
      </c>
      <c r="R32" s="356"/>
      <c r="S32" s="352"/>
      <c r="T32" s="352">
        <v>3</v>
      </c>
      <c r="U32" s="357"/>
      <c r="V32" s="352"/>
      <c r="W32" s="352">
        <v>-12</v>
      </c>
      <c r="X32" s="352"/>
      <c r="Y32" s="352"/>
      <c r="Z32" s="352">
        <v>-6</v>
      </c>
      <c r="AA32" s="357"/>
      <c r="AB32" s="1204"/>
      <c r="AC32" s="1207">
        <v>8</v>
      </c>
      <c r="AD32" s="354"/>
      <c r="AE32" s="354"/>
      <c r="AF32" s="352">
        <v>-7</v>
      </c>
    </row>
    <row r="33" spans="1:32" s="1101" customFormat="1" ht="12" customHeight="1" x14ac:dyDescent="0.2">
      <c r="A33" s="1616" t="s">
        <v>146</v>
      </c>
      <c r="B33" s="1616"/>
      <c r="C33" s="1321"/>
      <c r="D33" s="342"/>
      <c r="E33" s="1208">
        <v>0</v>
      </c>
      <c r="F33" s="343"/>
      <c r="G33" s="344"/>
      <c r="H33" s="1105">
        <v>0</v>
      </c>
      <c r="I33" s="767"/>
      <c r="J33" s="344"/>
      <c r="K33" s="1105">
        <v>13</v>
      </c>
      <c r="L33" s="767"/>
      <c r="M33" s="352"/>
      <c r="N33" s="1105">
        <v>4</v>
      </c>
      <c r="O33" s="354"/>
      <c r="P33" s="355"/>
      <c r="Q33" s="1105">
        <v>1</v>
      </c>
      <c r="R33" s="356"/>
      <c r="S33" s="352"/>
      <c r="T33" s="1105">
        <v>42</v>
      </c>
      <c r="U33" s="357"/>
      <c r="V33" s="352"/>
      <c r="W33" s="1105">
        <v>45</v>
      </c>
      <c r="X33" s="352"/>
      <c r="Y33" s="352"/>
      <c r="Z33" s="1105">
        <v>20</v>
      </c>
      <c r="AA33" s="357"/>
      <c r="AB33" s="1204"/>
      <c r="AC33" s="1208">
        <v>17</v>
      </c>
      <c r="AD33" s="354"/>
      <c r="AE33" s="354"/>
      <c r="AF33" s="1105">
        <v>108</v>
      </c>
    </row>
    <row r="34" spans="1:32" s="1102" customFormat="1" ht="12" customHeight="1" x14ac:dyDescent="0.2">
      <c r="A34" s="1617" t="s">
        <v>147</v>
      </c>
      <c r="B34" s="1617"/>
      <c r="C34" s="1320"/>
      <c r="D34" s="1432"/>
      <c r="E34" s="921">
        <v>-15</v>
      </c>
      <c r="F34" s="1209"/>
      <c r="G34" s="344"/>
      <c r="H34" s="353">
        <v>-142</v>
      </c>
      <c r="I34" s="352"/>
      <c r="J34" s="344"/>
      <c r="K34" s="353">
        <v>-86</v>
      </c>
      <c r="L34" s="352"/>
      <c r="M34" s="352"/>
      <c r="N34" s="353">
        <v>10</v>
      </c>
      <c r="O34" s="353"/>
      <c r="P34" s="1210"/>
      <c r="Q34" s="353">
        <v>-122</v>
      </c>
      <c r="R34" s="1211"/>
      <c r="S34" s="352"/>
      <c r="T34" s="353">
        <v>-67</v>
      </c>
      <c r="U34" s="1204"/>
      <c r="V34" s="352"/>
      <c r="W34" s="353">
        <v>-97</v>
      </c>
      <c r="X34" s="353"/>
      <c r="Y34" s="353"/>
      <c r="Z34" s="353">
        <v>-54</v>
      </c>
      <c r="AA34" s="1204"/>
      <c r="AB34" s="1204"/>
      <c r="AC34" s="921">
        <v>-233</v>
      </c>
      <c r="AD34" s="353"/>
      <c r="AE34" s="353"/>
      <c r="AF34" s="353">
        <v>-340</v>
      </c>
    </row>
    <row r="35" spans="1:32" s="1101" customFormat="1" ht="12" customHeight="1" x14ac:dyDescent="0.2">
      <c r="A35" s="1431"/>
      <c r="B35" s="1431"/>
      <c r="C35" s="1321"/>
      <c r="D35" s="342"/>
      <c r="E35" s="922"/>
      <c r="F35" s="343"/>
      <c r="G35" s="344"/>
      <c r="H35" s="354"/>
      <c r="I35" s="767"/>
      <c r="J35" s="344"/>
      <c r="K35" s="354"/>
      <c r="L35" s="767"/>
      <c r="M35" s="352"/>
      <c r="N35" s="354"/>
      <c r="O35" s="354"/>
      <c r="P35" s="355"/>
      <c r="Q35" s="767"/>
      <c r="R35" s="356"/>
      <c r="S35" s="352"/>
      <c r="T35" s="354"/>
      <c r="U35" s="357"/>
      <c r="V35" s="352"/>
      <c r="W35" s="354"/>
      <c r="X35" s="354"/>
      <c r="Y35" s="354"/>
      <c r="Z35" s="354"/>
      <c r="AA35" s="357"/>
      <c r="AB35" s="1204"/>
      <c r="AC35" s="922"/>
      <c r="AD35" s="354"/>
      <c r="AE35" s="354"/>
      <c r="AF35" s="354"/>
    </row>
    <row r="36" spans="1:32" ht="12" customHeight="1" x14ac:dyDescent="0.2">
      <c r="A36" s="1608" t="s">
        <v>175</v>
      </c>
      <c r="B36" s="1606"/>
      <c r="C36" s="1321"/>
      <c r="D36" s="342"/>
      <c r="E36" s="1205">
        <v>2</v>
      </c>
      <c r="F36" s="343"/>
      <c r="G36" s="344"/>
      <c r="H36" s="358">
        <v>98</v>
      </c>
      <c r="I36" s="767"/>
      <c r="J36" s="344"/>
      <c r="K36" s="358">
        <v>3</v>
      </c>
      <c r="L36" s="767"/>
      <c r="M36" s="352"/>
      <c r="N36" s="358">
        <v>2</v>
      </c>
      <c r="O36" s="354"/>
      <c r="P36" s="355"/>
      <c r="Q36" s="358">
        <v>2</v>
      </c>
      <c r="R36" s="356"/>
      <c r="S36" s="352"/>
      <c r="T36" s="358">
        <v>80</v>
      </c>
      <c r="U36" s="357"/>
      <c r="V36" s="352"/>
      <c r="W36" s="358">
        <v>2</v>
      </c>
      <c r="X36" s="352"/>
      <c r="Y36" s="352"/>
      <c r="Z36" s="358">
        <v>3</v>
      </c>
      <c r="AA36" s="357"/>
      <c r="AB36" s="1204"/>
      <c r="AC36" s="1205">
        <v>105</v>
      </c>
      <c r="AD36" s="354"/>
      <c r="AE36" s="354"/>
      <c r="AF36" s="358">
        <v>87</v>
      </c>
    </row>
    <row r="37" spans="1:32" ht="12" customHeight="1" x14ac:dyDescent="0.2">
      <c r="A37" s="1606"/>
      <c r="B37" s="1606"/>
      <c r="C37" s="1321"/>
      <c r="D37" s="342"/>
      <c r="E37" s="1206"/>
      <c r="F37" s="343"/>
      <c r="G37" s="344"/>
      <c r="H37" s="1212"/>
      <c r="I37" s="365"/>
      <c r="J37" s="344"/>
      <c r="K37" s="1212"/>
      <c r="L37" s="365"/>
      <c r="M37" s="361"/>
      <c r="N37" s="1212"/>
      <c r="O37" s="362"/>
      <c r="P37" s="363"/>
      <c r="Q37" s="1212"/>
      <c r="R37" s="364"/>
      <c r="S37" s="361"/>
      <c r="T37" s="1212"/>
      <c r="U37" s="345"/>
      <c r="V37" s="361"/>
      <c r="W37" s="1212"/>
      <c r="X37" s="361"/>
      <c r="Y37" s="361"/>
      <c r="Z37" s="1212"/>
      <c r="AA37" s="345"/>
      <c r="AB37" s="344"/>
      <c r="AC37" s="1206"/>
      <c r="AD37" s="362"/>
      <c r="AE37" s="362"/>
      <c r="AF37" s="1212"/>
    </row>
    <row r="38" spans="1:32" ht="12.75" customHeight="1" thickBot="1" x14ac:dyDescent="0.25">
      <c r="A38" s="1613" t="s">
        <v>170</v>
      </c>
      <c r="B38" s="1606"/>
      <c r="C38" s="1321"/>
      <c r="D38" s="363"/>
      <c r="E38" s="1213">
        <v>-13</v>
      </c>
      <c r="F38" s="364"/>
      <c r="G38" s="361"/>
      <c r="H38" s="1107">
        <v>-44</v>
      </c>
      <c r="I38" s="769"/>
      <c r="J38" s="361"/>
      <c r="K38" s="1107">
        <v>-83</v>
      </c>
      <c r="L38" s="769"/>
      <c r="M38" s="346"/>
      <c r="N38" s="1107">
        <v>12</v>
      </c>
      <c r="O38" s="348"/>
      <c r="P38" s="349"/>
      <c r="Q38" s="1107">
        <v>-120</v>
      </c>
      <c r="R38" s="350"/>
      <c r="S38" s="346"/>
      <c r="T38" s="1107">
        <v>13</v>
      </c>
      <c r="U38" s="769"/>
      <c r="V38" s="346"/>
      <c r="W38" s="1107">
        <v>-95</v>
      </c>
      <c r="X38" s="346"/>
      <c r="Y38" s="346"/>
      <c r="Z38" s="1107">
        <v>-51</v>
      </c>
      <c r="AA38" s="769"/>
      <c r="AB38" s="346"/>
      <c r="AC38" s="1213">
        <v>-128</v>
      </c>
      <c r="AD38" s="348"/>
      <c r="AE38" s="348"/>
      <c r="AF38" s="1107">
        <v>-253</v>
      </c>
    </row>
    <row r="39" spans="1:32" ht="12" customHeight="1" thickTop="1" x14ac:dyDescent="0.2">
      <c r="A39" s="1606"/>
      <c r="B39" s="1606"/>
      <c r="C39" s="1321"/>
      <c r="D39" s="342"/>
      <c r="E39" s="1214"/>
      <c r="F39" s="343"/>
      <c r="G39" s="344"/>
      <c r="H39" s="391"/>
      <c r="I39" s="365"/>
      <c r="J39" s="344"/>
      <c r="K39" s="391"/>
      <c r="L39" s="365"/>
      <c r="M39" s="361"/>
      <c r="N39" s="391"/>
      <c r="O39" s="362"/>
      <c r="P39" s="363"/>
      <c r="Q39" s="391"/>
      <c r="R39" s="364"/>
      <c r="S39" s="361"/>
      <c r="T39" s="391"/>
      <c r="U39" s="345"/>
      <c r="V39" s="361"/>
      <c r="W39" s="391"/>
      <c r="X39" s="361"/>
      <c r="Y39" s="361"/>
      <c r="Z39" s="391"/>
      <c r="AA39" s="345"/>
      <c r="AB39" s="344"/>
      <c r="AC39" s="1215"/>
      <c r="AD39" s="362"/>
      <c r="AE39" s="362"/>
      <c r="AF39" s="391"/>
    </row>
    <row r="40" spans="1:32" ht="25.9" customHeight="1" x14ac:dyDescent="0.2">
      <c r="A40" s="1607" t="s">
        <v>391</v>
      </c>
      <c r="B40" s="1608"/>
      <c r="C40" s="1321"/>
      <c r="D40" s="342"/>
      <c r="E40" s="993"/>
      <c r="F40" s="343"/>
      <c r="G40" s="344"/>
      <c r="H40" s="362"/>
      <c r="I40" s="365"/>
      <c r="J40" s="344"/>
      <c r="K40" s="362"/>
      <c r="L40" s="365"/>
      <c r="M40" s="361"/>
      <c r="N40" s="362"/>
      <c r="O40" s="362"/>
      <c r="P40" s="363"/>
      <c r="Q40" s="365"/>
      <c r="R40" s="364"/>
      <c r="S40" s="361"/>
      <c r="T40" s="362"/>
      <c r="U40" s="345"/>
      <c r="V40" s="361"/>
      <c r="W40" s="362"/>
      <c r="X40" s="362"/>
      <c r="Y40" s="362"/>
      <c r="Z40" s="362"/>
      <c r="AA40" s="345"/>
      <c r="AB40" s="344"/>
      <c r="AC40" s="993"/>
      <c r="AD40" s="362"/>
      <c r="AE40" s="362"/>
      <c r="AF40" s="362"/>
    </row>
    <row r="41" spans="1:32" ht="12" customHeight="1" x14ac:dyDescent="0.2">
      <c r="A41" s="1606"/>
      <c r="B41" s="1606"/>
      <c r="C41" s="1321"/>
      <c r="D41" s="342"/>
      <c r="E41" s="993"/>
      <c r="F41" s="343"/>
      <c r="G41" s="344"/>
      <c r="H41" s="362"/>
      <c r="I41" s="365"/>
      <c r="J41" s="344"/>
      <c r="K41" s="362"/>
      <c r="L41" s="365"/>
      <c r="M41" s="361"/>
      <c r="N41" s="362"/>
      <c r="O41" s="362"/>
      <c r="P41" s="363"/>
      <c r="Q41" s="365"/>
      <c r="R41" s="364"/>
      <c r="S41" s="361"/>
      <c r="T41" s="362"/>
      <c r="U41" s="345"/>
      <c r="V41" s="361"/>
      <c r="W41" s="362"/>
      <c r="X41" s="362"/>
      <c r="Y41" s="362"/>
      <c r="Z41" s="362"/>
      <c r="AA41" s="345"/>
      <c r="AB41" s="344"/>
      <c r="AC41" s="993"/>
      <c r="AD41" s="362"/>
      <c r="AE41" s="362"/>
      <c r="AF41" s="362"/>
    </row>
    <row r="42" spans="1:32" ht="12" customHeight="1" x14ac:dyDescent="0.2">
      <c r="A42" s="1608" t="s">
        <v>52</v>
      </c>
      <c r="B42" s="1606"/>
      <c r="C42" s="1321"/>
      <c r="D42" s="342"/>
      <c r="E42" s="993"/>
      <c r="F42" s="343"/>
      <c r="G42" s="344"/>
      <c r="H42" s="362"/>
      <c r="I42" s="365"/>
      <c r="J42" s="344"/>
      <c r="K42" s="362"/>
      <c r="L42" s="365"/>
      <c r="M42" s="361"/>
      <c r="N42" s="362"/>
      <c r="O42" s="362"/>
      <c r="P42" s="363"/>
      <c r="Q42" s="365"/>
      <c r="R42" s="364"/>
      <c r="S42" s="361"/>
      <c r="T42" s="362"/>
      <c r="U42" s="345"/>
      <c r="V42" s="361"/>
      <c r="W42" s="362"/>
      <c r="X42" s="362"/>
      <c r="Y42" s="362"/>
      <c r="Z42" s="362"/>
      <c r="AA42" s="345"/>
      <c r="AB42" s="344"/>
      <c r="AC42" s="993"/>
      <c r="AD42" s="362"/>
      <c r="AE42" s="362"/>
      <c r="AF42" s="362"/>
    </row>
    <row r="43" spans="1:32" ht="12" customHeight="1" x14ac:dyDescent="0.2">
      <c r="A43" s="1609" t="s">
        <v>388</v>
      </c>
      <c r="B43" s="1606"/>
      <c r="C43" s="1321"/>
      <c r="D43" s="342"/>
      <c r="E43" s="1216">
        <v>-0.2</v>
      </c>
      <c r="F43" s="343"/>
      <c r="G43" s="344"/>
      <c r="H43" s="1109">
        <v>-1.7</v>
      </c>
      <c r="I43" s="1110"/>
      <c r="J43" s="344"/>
      <c r="K43" s="1109">
        <v>-1.2</v>
      </c>
      <c r="L43" s="1110"/>
      <c r="M43" s="1111"/>
      <c r="N43" s="1109">
        <v>-0.6</v>
      </c>
      <c r="O43" s="1112"/>
      <c r="P43" s="1113"/>
      <c r="Q43" s="1111">
        <v>-1.1000000000000001</v>
      </c>
      <c r="R43" s="1114"/>
      <c r="S43" s="1111"/>
      <c r="T43" s="1109">
        <v>-1.2</v>
      </c>
      <c r="U43" s="1217"/>
      <c r="V43" s="1111"/>
      <c r="W43" s="1109">
        <v>-1.9</v>
      </c>
      <c r="X43" s="1109"/>
      <c r="Y43" s="1109"/>
      <c r="Z43" s="1109">
        <v>-1.2</v>
      </c>
      <c r="AA43" s="1217"/>
      <c r="AB43" s="1218"/>
      <c r="AC43" s="1216">
        <v>-0.9</v>
      </c>
      <c r="AD43" s="1112"/>
      <c r="AE43" s="1112"/>
      <c r="AF43" s="1109">
        <v>-1.3</v>
      </c>
    </row>
    <row r="44" spans="1:32" ht="12" customHeight="1" x14ac:dyDescent="0.2">
      <c r="A44" s="1609" t="s">
        <v>142</v>
      </c>
      <c r="B44" s="1606"/>
      <c r="C44" s="1321"/>
      <c r="D44" s="342"/>
      <c r="E44" s="1219">
        <v>0.1</v>
      </c>
      <c r="F44" s="343"/>
      <c r="G44" s="344"/>
      <c r="H44" s="1220">
        <v>0</v>
      </c>
      <c r="I44" s="1110"/>
      <c r="J44" s="344"/>
      <c r="K44" s="353">
        <v>0</v>
      </c>
      <c r="L44" s="1110"/>
      <c r="M44" s="1111"/>
      <c r="N44" s="1109">
        <v>0.6</v>
      </c>
      <c r="O44" s="1112"/>
      <c r="P44" s="1113"/>
      <c r="Q44" s="1111">
        <v>-0.4</v>
      </c>
      <c r="R44" s="1114"/>
      <c r="S44" s="1111"/>
      <c r="T44" s="1109">
        <v>-0.1</v>
      </c>
      <c r="U44" s="1217"/>
      <c r="V44" s="1111"/>
      <c r="W44" s="1109">
        <v>0.3</v>
      </c>
      <c r="X44" s="1109"/>
      <c r="Y44" s="1109"/>
      <c r="Z44" s="1109">
        <v>0.4</v>
      </c>
      <c r="AA44" s="1217"/>
      <c r="AB44" s="1218"/>
      <c r="AC44" s="1216">
        <v>0.2</v>
      </c>
      <c r="AD44" s="1112"/>
      <c r="AE44" s="1112"/>
      <c r="AF44" s="353">
        <v>0</v>
      </c>
    </row>
    <row r="45" spans="1:32" ht="12" customHeight="1" x14ac:dyDescent="0.2">
      <c r="A45" s="1609" t="s">
        <v>145</v>
      </c>
      <c r="B45" s="1606"/>
      <c r="C45" s="1321"/>
      <c r="D45" s="342"/>
      <c r="E45" s="1216">
        <v>-0.1</v>
      </c>
      <c r="F45" s="343"/>
      <c r="G45" s="344"/>
      <c r="H45" s="1220">
        <v>0.1</v>
      </c>
      <c r="I45" s="1110"/>
      <c r="J45" s="344"/>
      <c r="K45" s="353">
        <v>0</v>
      </c>
      <c r="L45" s="1110"/>
      <c r="M45" s="1111"/>
      <c r="N45" s="1109">
        <v>0.1</v>
      </c>
      <c r="O45" s="1112"/>
      <c r="P45" s="1113"/>
      <c r="Q45" s="1216">
        <v>0.1</v>
      </c>
      <c r="R45" s="1114"/>
      <c r="S45" s="1111"/>
      <c r="T45" s="353">
        <v>0</v>
      </c>
      <c r="U45" s="1217"/>
      <c r="V45" s="1111"/>
      <c r="W45" s="1109">
        <v>-0.1</v>
      </c>
      <c r="X45" s="1109"/>
      <c r="Y45" s="1109"/>
      <c r="Z45" s="1109">
        <v>-0.1</v>
      </c>
      <c r="AA45" s="1217"/>
      <c r="AB45" s="1218"/>
      <c r="AC45" s="1203">
        <v>0</v>
      </c>
      <c r="AD45" s="1112"/>
      <c r="AE45" s="1112"/>
      <c r="AF45" s="353">
        <v>0</v>
      </c>
    </row>
    <row r="46" spans="1:32" ht="12" customHeight="1" x14ac:dyDescent="0.2">
      <c r="A46" s="1609" t="s">
        <v>146</v>
      </c>
      <c r="B46" s="1606"/>
      <c r="C46" s="1321"/>
      <c r="D46" s="342"/>
      <c r="E46" s="1205">
        <v>0</v>
      </c>
      <c r="F46" s="343"/>
      <c r="G46" s="344"/>
      <c r="H46" s="358">
        <v>0</v>
      </c>
      <c r="I46" s="1110"/>
      <c r="J46" s="344"/>
      <c r="K46" s="1115">
        <v>0.2</v>
      </c>
      <c r="L46" s="1110"/>
      <c r="M46" s="1111"/>
      <c r="N46" s="358">
        <v>0</v>
      </c>
      <c r="O46" s="1112"/>
      <c r="P46" s="1113"/>
      <c r="Q46" s="358">
        <v>0</v>
      </c>
      <c r="R46" s="1114"/>
      <c r="S46" s="1111"/>
      <c r="T46" s="1115">
        <v>0.5</v>
      </c>
      <c r="U46" s="1217"/>
      <c r="V46" s="1111"/>
      <c r="W46" s="1115">
        <v>0.5</v>
      </c>
      <c r="X46" s="1111"/>
      <c r="Y46" s="1111"/>
      <c r="Z46" s="1115">
        <v>0.2</v>
      </c>
      <c r="AA46" s="1217"/>
      <c r="AB46" s="1218"/>
      <c r="AC46" s="1205">
        <v>0</v>
      </c>
      <c r="AD46" s="1112"/>
      <c r="AE46" s="1112"/>
      <c r="AF46" s="1115">
        <v>0.3</v>
      </c>
    </row>
    <row r="47" spans="1:32" ht="12" customHeight="1" x14ac:dyDescent="0.2">
      <c r="A47" s="1610" t="s">
        <v>147</v>
      </c>
      <c r="B47" s="1606"/>
      <c r="C47" s="1321"/>
      <c r="D47" s="342"/>
      <c r="E47" s="1222">
        <v>-0.2</v>
      </c>
      <c r="F47" s="343"/>
      <c r="G47" s="344"/>
      <c r="H47" s="1119">
        <v>-1.5999999999999999</v>
      </c>
      <c r="I47" s="1110"/>
      <c r="J47" s="344"/>
      <c r="K47" s="1119">
        <v>-1</v>
      </c>
      <c r="L47" s="1110"/>
      <c r="M47" s="1111"/>
      <c r="N47" s="1119">
        <v>0.1</v>
      </c>
      <c r="O47" s="1112"/>
      <c r="P47" s="1113"/>
      <c r="Q47" s="1119">
        <v>-1.4</v>
      </c>
      <c r="R47" s="1114"/>
      <c r="S47" s="1111"/>
      <c r="T47" s="1119">
        <v>-0.8</v>
      </c>
      <c r="U47" s="1217"/>
      <c r="V47" s="1111"/>
      <c r="W47" s="1119">
        <v>-1.2</v>
      </c>
      <c r="X47" s="1111"/>
      <c r="Y47" s="1111"/>
      <c r="Z47" s="1119">
        <v>-0.7</v>
      </c>
      <c r="AA47" s="1217"/>
      <c r="AB47" s="1218"/>
      <c r="AC47" s="1222">
        <v>-0.7</v>
      </c>
      <c r="AD47" s="1112"/>
      <c r="AE47" s="1112"/>
      <c r="AF47" s="1119">
        <v>-1</v>
      </c>
    </row>
    <row r="48" spans="1:32" ht="12" customHeight="1" x14ac:dyDescent="0.2">
      <c r="A48" s="1606"/>
      <c r="B48" s="1606"/>
      <c r="C48" s="1321"/>
      <c r="D48" s="342"/>
      <c r="E48" s="1223"/>
      <c r="F48" s="343"/>
      <c r="G48" s="344"/>
      <c r="H48" s="1112"/>
      <c r="I48" s="1110"/>
      <c r="J48" s="344"/>
      <c r="K48" s="1112"/>
      <c r="L48" s="1110"/>
      <c r="M48" s="1111"/>
      <c r="N48" s="1112"/>
      <c r="O48" s="1112"/>
      <c r="P48" s="1113"/>
      <c r="Q48" s="1110"/>
      <c r="R48" s="1114"/>
      <c r="S48" s="1111"/>
      <c r="T48" s="1112"/>
      <c r="U48" s="1217"/>
      <c r="V48" s="1111"/>
      <c r="W48" s="1112"/>
      <c r="X48" s="1112"/>
      <c r="Y48" s="1112"/>
      <c r="Z48" s="1112"/>
      <c r="AA48" s="1217"/>
      <c r="AB48" s="1218"/>
      <c r="AC48" s="1223"/>
      <c r="AD48" s="1112"/>
      <c r="AE48" s="1112"/>
      <c r="AF48" s="1112"/>
    </row>
    <row r="49" spans="1:32" ht="12" customHeight="1" x14ac:dyDescent="0.2">
      <c r="A49" s="1608" t="s">
        <v>175</v>
      </c>
      <c r="B49" s="1606"/>
      <c r="C49" s="1321"/>
      <c r="D49" s="342"/>
      <c r="E49" s="1205">
        <v>0</v>
      </c>
      <c r="F49" s="343"/>
      <c r="G49" s="344"/>
      <c r="H49" s="1115">
        <v>1.1000000000000001</v>
      </c>
      <c r="I49" s="1110"/>
      <c r="J49" s="344"/>
      <c r="K49" s="1115">
        <v>0.1</v>
      </c>
      <c r="L49" s="1110"/>
      <c r="M49" s="1111"/>
      <c r="N49" s="1115">
        <v>0.1</v>
      </c>
      <c r="O49" s="1112"/>
      <c r="P49" s="1113"/>
      <c r="Q49" s="1224">
        <v>0</v>
      </c>
      <c r="R49" s="1114"/>
      <c r="S49" s="1111"/>
      <c r="T49" s="1224">
        <v>1</v>
      </c>
      <c r="U49" s="1217"/>
      <c r="V49" s="1111"/>
      <c r="W49" s="1224">
        <v>0</v>
      </c>
      <c r="X49" s="1225"/>
      <c r="Y49" s="1225"/>
      <c r="Z49" s="1224">
        <v>0.1</v>
      </c>
      <c r="AA49" s="1217"/>
      <c r="AB49" s="1218"/>
      <c r="AC49" s="1221">
        <v>0.4</v>
      </c>
      <c r="AD49" s="1112"/>
      <c r="AE49" s="1112"/>
      <c r="AF49" s="1224">
        <v>0.3</v>
      </c>
    </row>
    <row r="50" spans="1:32" ht="12" customHeight="1" x14ac:dyDescent="0.2">
      <c r="A50" s="1606"/>
      <c r="B50" s="1606"/>
      <c r="C50" s="1321"/>
      <c r="D50" s="342"/>
      <c r="E50" s="1222"/>
      <c r="F50" s="343"/>
      <c r="G50" s="344"/>
      <c r="H50" s="1119"/>
      <c r="I50" s="1110"/>
      <c r="J50" s="344"/>
      <c r="K50" s="1119"/>
      <c r="L50" s="1110"/>
      <c r="M50" s="1111"/>
      <c r="N50" s="1119"/>
      <c r="O50" s="1112"/>
      <c r="P50" s="1113"/>
      <c r="Q50" s="1119"/>
      <c r="R50" s="1114"/>
      <c r="S50" s="1111"/>
      <c r="T50" s="1119"/>
      <c r="U50" s="1217"/>
      <c r="V50" s="1111"/>
      <c r="W50" s="1119"/>
      <c r="X50" s="1111"/>
      <c r="Y50" s="1111"/>
      <c r="Z50" s="1119"/>
      <c r="AA50" s="1217"/>
      <c r="AB50" s="1218"/>
      <c r="AC50" s="1222"/>
      <c r="AD50" s="1112"/>
      <c r="AE50" s="1112"/>
      <c r="AF50" s="1119"/>
    </row>
    <row r="51" spans="1:32" ht="12" customHeight="1" thickBot="1" x14ac:dyDescent="0.25">
      <c r="A51" s="1613" t="s">
        <v>170</v>
      </c>
      <c r="B51" s="1606"/>
      <c r="C51" s="1321"/>
      <c r="D51" s="363"/>
      <c r="E51" s="1226">
        <v>-0.2</v>
      </c>
      <c r="F51" s="343"/>
      <c r="G51" s="344"/>
      <c r="H51" s="1121">
        <v>-0.49999999999999978</v>
      </c>
      <c r="I51" s="1110"/>
      <c r="J51" s="344"/>
      <c r="K51" s="1121">
        <v>-0.9</v>
      </c>
      <c r="L51" s="1110"/>
      <c r="M51" s="1111"/>
      <c r="N51" s="1121">
        <v>0.2</v>
      </c>
      <c r="O51" s="1112"/>
      <c r="P51" s="1113"/>
      <c r="Q51" s="1121">
        <v>-1.4</v>
      </c>
      <c r="R51" s="1114"/>
      <c r="S51" s="1111"/>
      <c r="T51" s="1121">
        <v>0.2</v>
      </c>
      <c r="U51" s="1217"/>
      <c r="V51" s="1111"/>
      <c r="W51" s="1121">
        <v>-1.2</v>
      </c>
      <c r="X51" s="1111"/>
      <c r="Y51" s="1111"/>
      <c r="Z51" s="1121">
        <v>-0.6</v>
      </c>
      <c r="AA51" s="1217"/>
      <c r="AB51" s="1218"/>
      <c r="AC51" s="1226">
        <v>-0.3</v>
      </c>
      <c r="AD51" s="1112"/>
      <c r="AE51" s="1112"/>
      <c r="AF51" s="1121">
        <v>-0.7</v>
      </c>
    </row>
    <row r="52" spans="1:32" ht="12" customHeight="1" thickTop="1" x14ac:dyDescent="0.2">
      <c r="A52" s="1579"/>
      <c r="B52" s="1579"/>
      <c r="D52" s="182"/>
      <c r="E52" s="1227"/>
      <c r="F52" s="343"/>
      <c r="G52" s="344"/>
      <c r="H52" s="1122"/>
      <c r="I52" s="1110"/>
      <c r="J52" s="344"/>
      <c r="K52" s="1122"/>
      <c r="L52" s="1110"/>
      <c r="M52" s="1111"/>
      <c r="N52" s="1122"/>
      <c r="O52" s="1112"/>
      <c r="P52" s="1113"/>
      <c r="Q52" s="1122"/>
      <c r="R52" s="1114"/>
      <c r="S52" s="1111"/>
      <c r="T52" s="1122"/>
      <c r="U52" s="1217"/>
      <c r="V52" s="1111"/>
      <c r="W52" s="1122"/>
      <c r="X52" s="1111"/>
      <c r="Y52" s="1111"/>
      <c r="Z52" s="1122"/>
      <c r="AA52" s="1217"/>
      <c r="AB52" s="1218"/>
      <c r="AC52" s="1227"/>
      <c r="AD52" s="1112"/>
      <c r="AE52" s="1112"/>
      <c r="AF52" s="1122"/>
    </row>
    <row r="53" spans="1:32" ht="12" customHeight="1" x14ac:dyDescent="0.2">
      <c r="A53" s="1580" t="s">
        <v>392</v>
      </c>
      <c r="B53" s="1579"/>
      <c r="D53" s="182"/>
      <c r="E53" s="674"/>
      <c r="F53" s="87"/>
      <c r="G53" s="88"/>
      <c r="H53" s="107"/>
      <c r="I53" s="186"/>
      <c r="J53" s="88"/>
      <c r="K53" s="107"/>
      <c r="L53" s="186"/>
      <c r="M53" s="109"/>
      <c r="N53" s="107"/>
      <c r="O53" s="107"/>
      <c r="P53" s="194"/>
      <c r="Q53" s="186"/>
      <c r="R53" s="195"/>
      <c r="S53" s="109"/>
      <c r="T53" s="107"/>
      <c r="U53" s="120"/>
      <c r="V53" s="109"/>
      <c r="W53" s="107"/>
      <c r="X53" s="107"/>
      <c r="Y53" s="107"/>
      <c r="Z53" s="107"/>
      <c r="AA53" s="120"/>
      <c r="AB53" s="114"/>
      <c r="AC53" s="674"/>
      <c r="AD53" s="107"/>
      <c r="AE53" s="107"/>
      <c r="AF53" s="107"/>
    </row>
    <row r="54" spans="1:32" ht="12" customHeight="1" x14ac:dyDescent="0.2">
      <c r="A54" s="1614" t="s">
        <v>140</v>
      </c>
      <c r="B54" s="1579"/>
      <c r="D54" s="182"/>
      <c r="E54" s="673">
        <v>-0.2</v>
      </c>
      <c r="F54" s="87"/>
      <c r="G54" s="88"/>
      <c r="H54" s="106">
        <v>-1.6</v>
      </c>
      <c r="I54" s="186"/>
      <c r="J54" s="88"/>
      <c r="K54" s="106">
        <v>-1</v>
      </c>
      <c r="L54" s="186"/>
      <c r="M54" s="109"/>
      <c r="N54" s="92">
        <v>0</v>
      </c>
      <c r="O54" s="107"/>
      <c r="P54" s="194"/>
      <c r="Q54" s="109">
        <v>-1.3</v>
      </c>
      <c r="R54" s="195"/>
      <c r="S54" s="109"/>
      <c r="T54" s="106">
        <v>-0.8</v>
      </c>
      <c r="U54" s="120"/>
      <c r="V54" s="109"/>
      <c r="W54" s="106">
        <v>-1.1000000000000001</v>
      </c>
      <c r="X54" s="106"/>
      <c r="Y54" s="106"/>
      <c r="Z54" s="106">
        <v>-0.8</v>
      </c>
      <c r="AA54" s="120"/>
      <c r="AB54" s="114"/>
      <c r="AC54" s="673">
        <v>-0.7</v>
      </c>
      <c r="AD54" s="107"/>
      <c r="AE54" s="107"/>
      <c r="AF54" s="106">
        <v>-1</v>
      </c>
    </row>
    <row r="55" spans="1:32" ht="12" customHeight="1" x14ac:dyDescent="0.2">
      <c r="A55" s="1614" t="s">
        <v>389</v>
      </c>
      <c r="B55" s="1579"/>
      <c r="D55" s="182"/>
      <c r="E55" s="422">
        <v>0</v>
      </c>
      <c r="F55" s="87"/>
      <c r="G55" s="88"/>
      <c r="H55" s="92">
        <v>0</v>
      </c>
      <c r="I55" s="186"/>
      <c r="J55" s="88"/>
      <c r="K55" s="92">
        <v>0</v>
      </c>
      <c r="L55" s="186"/>
      <c r="M55" s="109"/>
      <c r="N55" s="92">
        <v>0</v>
      </c>
      <c r="O55" s="107"/>
      <c r="P55" s="194"/>
      <c r="Q55" s="95">
        <v>0</v>
      </c>
      <c r="R55" s="195"/>
      <c r="S55" s="109"/>
      <c r="T55" s="92">
        <v>0</v>
      </c>
      <c r="U55" s="120"/>
      <c r="V55" s="109"/>
      <c r="W55" s="92">
        <v>0</v>
      </c>
      <c r="X55" s="92"/>
      <c r="Y55" s="92"/>
      <c r="Z55" s="92">
        <v>0</v>
      </c>
      <c r="AA55" s="120"/>
      <c r="AB55" s="114"/>
      <c r="AC55" s="422">
        <v>0</v>
      </c>
      <c r="AD55" s="107"/>
      <c r="AE55" s="107"/>
      <c r="AF55" s="92">
        <v>0</v>
      </c>
    </row>
    <row r="56" spans="1:32" ht="12" customHeight="1" x14ac:dyDescent="0.2">
      <c r="A56" s="1614" t="s">
        <v>390</v>
      </c>
      <c r="B56" s="1579"/>
      <c r="D56" s="182"/>
      <c r="E56" s="422">
        <v>0</v>
      </c>
      <c r="F56" s="87"/>
      <c r="G56" s="88"/>
      <c r="H56" s="94">
        <v>0</v>
      </c>
      <c r="I56" s="186"/>
      <c r="J56" s="88"/>
      <c r="K56" s="94">
        <v>0</v>
      </c>
      <c r="L56" s="186"/>
      <c r="M56" s="109"/>
      <c r="N56" s="108">
        <v>0.1</v>
      </c>
      <c r="O56" s="107"/>
      <c r="P56" s="194"/>
      <c r="Q56" s="116">
        <v>-0.1</v>
      </c>
      <c r="R56" s="195"/>
      <c r="S56" s="109"/>
      <c r="T56" s="116">
        <v>0</v>
      </c>
      <c r="U56" s="120"/>
      <c r="V56" s="109"/>
      <c r="W56" s="116">
        <v>-0.1</v>
      </c>
      <c r="X56" s="192"/>
      <c r="Y56" s="192"/>
      <c r="Z56" s="116">
        <v>0.1</v>
      </c>
      <c r="AA56" s="120"/>
      <c r="AB56" s="114"/>
      <c r="AC56" s="1254">
        <v>0</v>
      </c>
      <c r="AD56" s="107"/>
      <c r="AE56" s="107"/>
      <c r="AF56" s="116">
        <v>0</v>
      </c>
    </row>
    <row r="57" spans="1:32" ht="6" customHeight="1" x14ac:dyDescent="0.2">
      <c r="A57" s="117"/>
      <c r="B57" s="83"/>
      <c r="D57" s="182"/>
      <c r="E57" s="675"/>
      <c r="F57" s="87"/>
      <c r="G57" s="88"/>
      <c r="H57" s="109"/>
      <c r="I57" s="186"/>
      <c r="J57" s="88"/>
      <c r="K57" s="109"/>
      <c r="L57" s="186"/>
      <c r="M57" s="109"/>
      <c r="N57" s="109"/>
      <c r="O57" s="107"/>
      <c r="P57" s="194"/>
      <c r="Q57" s="109"/>
      <c r="R57" s="195"/>
      <c r="S57" s="109"/>
      <c r="T57" s="109"/>
      <c r="U57" s="120"/>
      <c r="V57" s="109"/>
      <c r="W57" s="109"/>
      <c r="X57" s="109"/>
      <c r="Y57" s="109"/>
      <c r="Z57" s="109"/>
      <c r="AA57" s="120"/>
      <c r="AB57" s="114"/>
      <c r="AC57" s="674"/>
      <c r="AD57" s="107"/>
      <c r="AE57" s="107"/>
      <c r="AF57" s="109"/>
    </row>
    <row r="58" spans="1:32" ht="12" customHeight="1" thickBot="1" x14ac:dyDescent="0.25">
      <c r="A58" s="1615" t="s">
        <v>174</v>
      </c>
      <c r="B58" s="1579"/>
      <c r="D58" s="182"/>
      <c r="E58" s="672">
        <v>-0.2</v>
      </c>
      <c r="F58" s="87"/>
      <c r="G58" s="88"/>
      <c r="H58" s="110">
        <v>-1.6</v>
      </c>
      <c r="I58" s="186"/>
      <c r="J58" s="88"/>
      <c r="K58" s="110">
        <v>-1</v>
      </c>
      <c r="L58" s="186"/>
      <c r="M58" s="109"/>
      <c r="N58" s="110">
        <v>0.1</v>
      </c>
      <c r="O58" s="107"/>
      <c r="P58" s="194"/>
      <c r="Q58" s="110">
        <v>-1.4</v>
      </c>
      <c r="R58" s="195"/>
      <c r="S58" s="109"/>
      <c r="T58" s="110">
        <v>-0.8</v>
      </c>
      <c r="U58" s="120"/>
      <c r="V58" s="109"/>
      <c r="W58" s="110">
        <v>-1.2</v>
      </c>
      <c r="X58" s="109"/>
      <c r="Y58" s="109"/>
      <c r="Z58" s="110">
        <v>-0.7</v>
      </c>
      <c r="AA58" s="120"/>
      <c r="AB58" s="114"/>
      <c r="AC58" s="672">
        <v>-0.7</v>
      </c>
      <c r="AD58" s="107"/>
      <c r="AE58" s="107"/>
      <c r="AF58" s="110">
        <v>-1</v>
      </c>
    </row>
    <row r="59" spans="1:32" ht="12" customHeight="1" thickTop="1" x14ac:dyDescent="0.2">
      <c r="A59" s="1579"/>
      <c r="B59" s="1579"/>
      <c r="D59" s="179"/>
      <c r="E59" s="317"/>
      <c r="F59" s="190"/>
      <c r="G59" s="88"/>
      <c r="H59" s="88"/>
      <c r="I59" s="99"/>
      <c r="J59" s="88"/>
      <c r="K59" s="88"/>
      <c r="L59" s="99"/>
      <c r="M59" s="88"/>
      <c r="N59" s="88"/>
      <c r="P59" s="179"/>
      <c r="Q59" s="191"/>
      <c r="R59" s="190"/>
      <c r="S59" s="88"/>
      <c r="T59" s="88"/>
      <c r="U59" s="99"/>
      <c r="V59" s="88"/>
      <c r="W59" s="88"/>
      <c r="X59" s="88"/>
      <c r="Y59" s="88"/>
      <c r="Z59" s="88"/>
      <c r="AA59" s="99"/>
      <c r="AB59" s="88"/>
      <c r="AC59" s="88"/>
      <c r="AF59" s="98"/>
    </row>
    <row r="60" spans="1:32" ht="12" customHeight="1" x14ac:dyDescent="0.2">
      <c r="J60" s="119"/>
      <c r="K60" s="119"/>
      <c r="L60" s="119"/>
      <c r="V60" s="119"/>
      <c r="W60" s="119"/>
      <c r="X60" s="119"/>
      <c r="Y60" s="119"/>
      <c r="Z60" s="119"/>
      <c r="AA60" s="119"/>
    </row>
    <row r="61" spans="1:32" ht="13.5" x14ac:dyDescent="0.2">
      <c r="A61" s="272" t="s">
        <v>240</v>
      </c>
      <c r="B61" s="1611" t="s">
        <v>393</v>
      </c>
      <c r="C61" s="1612"/>
      <c r="D61" s="1612"/>
      <c r="E61" s="1612"/>
      <c r="F61" s="1612"/>
      <c r="G61" s="1612"/>
      <c r="H61" s="1612"/>
      <c r="I61" s="1612"/>
      <c r="J61" s="1612"/>
      <c r="K61" s="1612"/>
      <c r="L61" s="1612"/>
      <c r="M61" s="1612"/>
      <c r="N61" s="1612"/>
      <c r="O61" s="1612"/>
      <c r="P61" s="1612"/>
      <c r="Q61" s="1612"/>
      <c r="R61" s="1612"/>
      <c r="S61" s="1612"/>
      <c r="T61" s="1612"/>
      <c r="U61" s="1612"/>
      <c r="V61" s="1612"/>
      <c r="W61" s="1612"/>
      <c r="X61" s="1612"/>
      <c r="Y61" s="1612"/>
      <c r="Z61" s="1612"/>
      <c r="AA61" s="1612"/>
      <c r="AB61" s="1612"/>
      <c r="AC61" s="83"/>
      <c r="AD61" s="83"/>
      <c r="AE61" s="83"/>
      <c r="AF61" s="83"/>
    </row>
    <row r="62" spans="1:32" ht="13.5" x14ac:dyDescent="0.2">
      <c r="A62" s="272" t="s">
        <v>241</v>
      </c>
      <c r="B62" s="1611" t="s">
        <v>681</v>
      </c>
      <c r="C62" s="1612"/>
      <c r="D62" s="1612"/>
      <c r="E62" s="1612"/>
      <c r="F62" s="1612"/>
      <c r="G62" s="1612"/>
      <c r="H62" s="1612"/>
      <c r="I62" s="1612"/>
      <c r="J62" s="1612"/>
      <c r="K62" s="1612"/>
      <c r="L62" s="1612"/>
      <c r="M62" s="1612"/>
      <c r="N62" s="1612"/>
      <c r="O62" s="1612"/>
      <c r="P62" s="1612"/>
      <c r="Q62" s="1612"/>
      <c r="R62" s="1612"/>
      <c r="S62" s="1612"/>
      <c r="T62" s="1612"/>
      <c r="U62" s="1612"/>
      <c r="V62" s="1612"/>
      <c r="W62" s="1612"/>
      <c r="X62" s="1612"/>
      <c r="Y62" s="1612"/>
      <c r="Z62" s="1612"/>
      <c r="AA62" s="1612"/>
      <c r="AB62" s="1612"/>
      <c r="AC62" s="83"/>
      <c r="AD62" s="83"/>
      <c r="AE62" s="83"/>
      <c r="AF62" s="83"/>
    </row>
  </sheetData>
  <sheetProtection formatCells="0" formatColumns="0" formatRows="0" insertColumns="0" insertRows="0" insertHyperlinks="0" deleteColumns="0" deleteRows="0" sort="0" autoFilter="0" pivotTables="0"/>
  <customSheetViews>
    <customSheetView guid="{37FF72F6-90B1-42B8-8DBF-DD3FAC5BA85D}" fitToPage="1" topLeftCell="A10">
      <selection activeCell="AD33" sqref="AD33"/>
      <pageMargins left="0.25" right="0.25" top="0.5" bottom="0.5" header="0.3" footer="0.3"/>
      <printOptions horizontalCentered="1"/>
      <pageSetup scale="74" orientation="landscape" r:id="rId1"/>
      <headerFooter>
        <oddFooter>&amp;L&amp;K0070C0The Allstate Corporation 4Q19 Supplement&amp;R&amp;K000000&amp;A</oddFooter>
      </headerFooter>
    </customSheetView>
    <customSheetView guid="{2C9B2C1A-81A6-48A3-8FB1-DCFE0A20C29C}" fitToPage="1" topLeftCell="A34">
      <selection activeCell="AD33" sqref="AD33"/>
      <pageMargins left="0.25" right="0.25" top="0.5" bottom="0.5" header="0.3" footer="0.3"/>
      <printOptions horizontalCentered="1"/>
      <pageSetup scale="74" orientation="landscape" r:id="rId2"/>
      <headerFooter>
        <oddFooter>&amp;L&amp;K0070C0The Allstate Corporation 4Q19 Supplement&amp;R&amp;K000000&amp;A</oddFooter>
      </headerFooter>
    </customSheetView>
    <customSheetView guid="{890510C0-555E-4CA3-90D8-F97D8CDBC7E8}" fitToPage="1">
      <selection activeCell="AD35" sqref="AD35"/>
      <pageMargins left="0.25" right="0.25" top="0.5" bottom="0.5" header="0.3" footer="0.3"/>
      <printOptions horizontalCentered="1"/>
      <pageSetup scale="74"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74" orientation="landscape" r:id="rId4"/>
      <headerFooter>
        <oddFooter>&amp;L&amp;K0070C0The Allstate Corporation 4Q19 Supplement&amp;R&amp;K000000&amp;A</oddFooter>
      </headerFooter>
    </customSheetView>
    <customSheetView guid="{0B7FDDCE-76D6-4341-B795-862A34477CB3}" fitToPage="1">
      <selection activeCell="AD35" sqref="AD35"/>
      <pageMargins left="0.25" right="0.25" top="0.5" bottom="0.5" header="0.3" footer="0.3"/>
      <printOptions horizontalCentered="1"/>
      <pageSetup scale="74" orientation="landscape" r:id="rId5"/>
      <headerFooter>
        <oddFooter>&amp;L&amp;K0070C0The Allstate Corporation 4Q19 Supplement&amp;R&amp;K000000&amp;A</oddFooter>
      </headerFooter>
    </customSheetView>
    <customSheetView guid="{77D3E7D1-C189-4FFB-8084-AE3691A2CCAC}" fitToPage="1" topLeftCell="A34">
      <selection activeCell="AD33" sqref="AD33"/>
      <pageMargins left="0.25" right="0.25" top="0.5" bottom="0.5" header="0.3" footer="0.3"/>
      <printOptions horizontalCentered="1"/>
      <pageSetup scale="74" orientation="landscape" r:id="rId6"/>
      <headerFooter>
        <oddFooter>&amp;L&amp;K0070C0The Allstate Corporation 4Q19 Supplement&amp;R&amp;K000000&amp;A</oddFooter>
      </headerFooter>
    </customSheetView>
  </customSheetViews>
  <mergeCells count="56">
    <mergeCell ref="A7:B7"/>
    <mergeCell ref="A4:B4"/>
    <mergeCell ref="A1:AF1"/>
    <mergeCell ref="A2:AF2"/>
    <mergeCell ref="AC4:AF4"/>
    <mergeCell ref="D4:AA4"/>
    <mergeCell ref="A19:B19"/>
    <mergeCell ref="A8:B8"/>
    <mergeCell ref="A9:B9"/>
    <mergeCell ref="A10:B10"/>
    <mergeCell ref="A11:B11"/>
    <mergeCell ref="A12:B12"/>
    <mergeCell ref="A13:B13"/>
    <mergeCell ref="A14:B14"/>
    <mergeCell ref="A15:B15"/>
    <mergeCell ref="A16:B16"/>
    <mergeCell ref="A17:B17"/>
    <mergeCell ref="A18:B18"/>
    <mergeCell ref="A20:B20"/>
    <mergeCell ref="A21:B21"/>
    <mergeCell ref="A23:B23"/>
    <mergeCell ref="A24:B24"/>
    <mergeCell ref="A25:B25"/>
    <mergeCell ref="A39:B39"/>
    <mergeCell ref="A26:B26"/>
    <mergeCell ref="A27:B27"/>
    <mergeCell ref="A36:B36"/>
    <mergeCell ref="A37:B37"/>
    <mergeCell ref="A38:B38"/>
    <mergeCell ref="A29:B29"/>
    <mergeCell ref="A30:B30"/>
    <mergeCell ref="A31:B31"/>
    <mergeCell ref="A32:B32"/>
    <mergeCell ref="A34:B34"/>
    <mergeCell ref="A33:B33"/>
    <mergeCell ref="B62:AB62"/>
    <mergeCell ref="A51:B51"/>
    <mergeCell ref="A52:B52"/>
    <mergeCell ref="A53:B53"/>
    <mergeCell ref="A54:B54"/>
    <mergeCell ref="A55:B55"/>
    <mergeCell ref="A56:B56"/>
    <mergeCell ref="A58:B58"/>
    <mergeCell ref="A59:B59"/>
    <mergeCell ref="B61:AB61"/>
    <mergeCell ref="A50:B50"/>
    <mergeCell ref="A40:B40"/>
    <mergeCell ref="A41:B41"/>
    <mergeCell ref="A42:B42"/>
    <mergeCell ref="A43:B43"/>
    <mergeCell ref="A44:B44"/>
    <mergeCell ref="A45:B45"/>
    <mergeCell ref="A46:B46"/>
    <mergeCell ref="A47:B47"/>
    <mergeCell ref="A48:B48"/>
    <mergeCell ref="A49:B49"/>
  </mergeCells>
  <printOptions horizontalCentered="1"/>
  <pageMargins left="0.25" right="0.25" top="0.5" bottom="0.5" header="0.3" footer="0.3"/>
  <pageSetup scale="71" orientation="landscape" r:id="rId7"/>
  <headerFooter>
    <oddFooter>&amp;L&amp;K0070C0The Allstate Corporation 4Q19 Supplement&amp;R&amp;K000000&amp;A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G57"/>
  <sheetViews>
    <sheetView zoomScaleNormal="100" workbookViewId="0">
      <selection sqref="A1:AF1"/>
    </sheetView>
  </sheetViews>
  <sheetFormatPr defaultColWidth="13.7109375" defaultRowHeight="12.75" x14ac:dyDescent="0.2"/>
  <cols>
    <col min="1" max="1" width="3" style="435" customWidth="1"/>
    <col min="2" max="2" width="40.140625" style="435" customWidth="1"/>
    <col min="3" max="4" width="2.28515625" style="435" customWidth="1"/>
    <col min="5" max="5" width="10.28515625" style="435" customWidth="1"/>
    <col min="6" max="7" width="2.28515625" style="435" customWidth="1"/>
    <col min="8" max="8" width="10.140625" style="435" customWidth="1"/>
    <col min="9" max="10" width="2.28515625" style="435" customWidth="1"/>
    <col min="11" max="11" width="10.140625" style="435" customWidth="1"/>
    <col min="12" max="13" width="2.28515625" style="435" customWidth="1"/>
    <col min="14" max="14" width="10.140625" style="435" customWidth="1"/>
    <col min="15" max="16" width="2.28515625" style="435" customWidth="1"/>
    <col min="17" max="17" width="10.140625" style="435" customWidth="1"/>
    <col min="18" max="19" width="2.28515625" style="435" customWidth="1"/>
    <col min="20" max="20" width="10.140625" style="435" customWidth="1"/>
    <col min="21" max="22" width="2.28515625" style="435" customWidth="1"/>
    <col min="23" max="23" width="10.140625" style="435" customWidth="1"/>
    <col min="24" max="25" width="2.28515625" style="621" customWidth="1"/>
    <col min="26" max="26" width="10.140625" style="621" customWidth="1"/>
    <col min="27" max="28" width="2.28515625" style="435" customWidth="1"/>
    <col min="29" max="29" width="10.28515625" style="435" customWidth="1"/>
    <col min="30" max="31" width="2.28515625" style="435" customWidth="1"/>
    <col min="32" max="32" width="10.28515625" style="435" customWidth="1"/>
    <col min="33" max="34" width="2.28515625" style="435" customWidth="1"/>
    <col min="35" max="16384" width="13.7109375" style="435"/>
  </cols>
  <sheetData>
    <row r="1" spans="1:32" ht="14.1" customHeight="1" x14ac:dyDescent="0.25">
      <c r="A1" s="1629" t="s">
        <v>6</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row>
    <row r="2" spans="1:32" ht="14.1" customHeight="1" x14ac:dyDescent="0.25">
      <c r="A2" s="1630" t="s">
        <v>394</v>
      </c>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row>
    <row r="3" spans="1:32" x14ac:dyDescent="0.2">
      <c r="A3" s="1198"/>
      <c r="B3" s="1198"/>
      <c r="C3" s="1198"/>
      <c r="D3" s="1198"/>
      <c r="E3" s="1198"/>
      <c r="F3" s="1198"/>
      <c r="G3" s="1198"/>
      <c r="H3" s="1198"/>
      <c r="I3" s="1198"/>
      <c r="J3" s="1198"/>
      <c r="K3" s="1198"/>
      <c r="L3" s="1198"/>
      <c r="M3" s="1198"/>
      <c r="N3" s="1198"/>
      <c r="O3" s="1198"/>
      <c r="P3" s="1198"/>
      <c r="Q3" s="1198"/>
      <c r="R3" s="1198"/>
      <c r="S3" s="1198"/>
      <c r="T3" s="1198"/>
      <c r="U3" s="1198"/>
      <c r="V3" s="1198"/>
      <c r="W3" s="1198"/>
      <c r="X3" s="1198"/>
      <c r="Y3" s="1198"/>
      <c r="Z3" s="1198"/>
      <c r="AA3" s="1198"/>
      <c r="AB3" s="1198"/>
      <c r="AC3" s="1198"/>
      <c r="AD3" s="1198"/>
      <c r="AE3" s="1198"/>
      <c r="AF3" s="1198"/>
    </row>
    <row r="4" spans="1:32" ht="15.75" customHeight="1" x14ac:dyDescent="0.2">
      <c r="A4" s="1627" t="s">
        <v>45</v>
      </c>
      <c r="B4" s="1601"/>
      <c r="C4" s="1198"/>
      <c r="D4" s="1628" t="s">
        <v>8</v>
      </c>
      <c r="E4" s="1628"/>
      <c r="F4" s="1628"/>
      <c r="G4" s="1628"/>
      <c r="H4" s="1628"/>
      <c r="I4" s="1628"/>
      <c r="J4" s="1628"/>
      <c r="K4" s="1628"/>
      <c r="L4" s="1628"/>
      <c r="M4" s="1628"/>
      <c r="N4" s="1628"/>
      <c r="O4" s="1628"/>
      <c r="P4" s="1628"/>
      <c r="Q4" s="1628"/>
      <c r="R4" s="1628"/>
      <c r="S4" s="1628"/>
      <c r="T4" s="1628"/>
      <c r="U4" s="1628"/>
      <c r="V4" s="1628"/>
      <c r="W4" s="1628"/>
      <c r="X4" s="1628"/>
      <c r="Y4" s="1628"/>
      <c r="Z4" s="1628"/>
      <c r="AA4" s="1628"/>
      <c r="AB4" s="1319"/>
      <c r="AC4" s="1590" t="s">
        <v>9</v>
      </c>
      <c r="AD4" s="1591"/>
      <c r="AE4" s="1591"/>
      <c r="AF4" s="1591"/>
    </row>
    <row r="5" spans="1:32" ht="15.75" customHeight="1" x14ac:dyDescent="0.2">
      <c r="A5" s="1198"/>
      <c r="B5" s="1198"/>
      <c r="C5" s="1198"/>
      <c r="D5" s="1198"/>
      <c r="E5" s="1198"/>
      <c r="F5" s="1198"/>
      <c r="G5" s="1198"/>
      <c r="H5" s="1198"/>
      <c r="I5" s="1198"/>
      <c r="J5" s="789"/>
      <c r="K5" s="789"/>
      <c r="L5" s="789"/>
      <c r="M5" s="789"/>
      <c r="N5" s="789"/>
      <c r="O5" s="789"/>
      <c r="P5" s="789"/>
      <c r="Q5" s="789"/>
      <c r="R5" s="789"/>
      <c r="S5" s="789"/>
      <c r="T5" s="789"/>
      <c r="U5" s="789"/>
      <c r="V5" s="789"/>
      <c r="W5" s="789"/>
      <c r="X5" s="789"/>
      <c r="Y5" s="789"/>
      <c r="Z5" s="789"/>
      <c r="AA5" s="789"/>
      <c r="AB5" s="789"/>
      <c r="AC5" s="944"/>
      <c r="AD5" s="944"/>
      <c r="AE5" s="944"/>
      <c r="AF5" s="944"/>
    </row>
    <row r="6" spans="1:32" ht="25.9" customHeight="1" x14ac:dyDescent="0.25">
      <c r="A6" s="1198"/>
      <c r="B6" s="1198"/>
      <c r="C6" s="1198"/>
      <c r="D6" s="1419"/>
      <c r="E6" s="945" t="s">
        <v>630</v>
      </c>
      <c r="F6" s="1420"/>
      <c r="G6" s="1421"/>
      <c r="H6" s="1422" t="s">
        <v>547</v>
      </c>
      <c r="I6" s="1423"/>
      <c r="J6" s="1421"/>
      <c r="K6" s="1422" t="s">
        <v>493</v>
      </c>
      <c r="L6" s="1423"/>
      <c r="M6" s="1421"/>
      <c r="N6" s="1422" t="s">
        <v>326</v>
      </c>
      <c r="O6" s="1424"/>
      <c r="P6" s="1419"/>
      <c r="Q6" s="1425" t="s">
        <v>10</v>
      </c>
      <c r="R6" s="1426"/>
      <c r="S6" s="1427"/>
      <c r="T6" s="1428" t="s">
        <v>327</v>
      </c>
      <c r="U6" s="1421"/>
      <c r="V6" s="1427"/>
      <c r="W6" s="1428" t="s">
        <v>0</v>
      </c>
      <c r="X6" s="1429"/>
      <c r="Y6" s="1429"/>
      <c r="Z6" s="1428" t="s">
        <v>1</v>
      </c>
      <c r="AA6" s="1421"/>
      <c r="AB6" s="1421"/>
      <c r="AC6" s="892" t="s">
        <v>630</v>
      </c>
      <c r="AD6" s="1314"/>
      <c r="AE6" s="1314"/>
      <c r="AF6" s="1335" t="s">
        <v>10</v>
      </c>
    </row>
    <row r="7" spans="1:32" ht="14.1" customHeight="1" x14ac:dyDescent="0.2">
      <c r="A7" s="1599" t="s">
        <v>395</v>
      </c>
      <c r="B7" s="1600"/>
      <c r="C7" s="1198"/>
      <c r="D7" s="1338"/>
      <c r="E7" s="1336"/>
      <c r="F7" s="1233"/>
      <c r="G7" s="789"/>
      <c r="H7" s="944"/>
      <c r="I7" s="1319"/>
      <c r="J7" s="789"/>
      <c r="K7" s="944"/>
      <c r="L7" s="1319"/>
      <c r="M7" s="789"/>
      <c r="N7" s="944"/>
      <c r="O7" s="1198"/>
      <c r="P7" s="1338"/>
      <c r="Q7" s="944"/>
      <c r="R7" s="1233"/>
      <c r="S7" s="789"/>
      <c r="T7" s="944"/>
      <c r="U7" s="1319"/>
      <c r="V7" s="789"/>
      <c r="W7" s="944"/>
      <c r="X7" s="789"/>
      <c r="Y7" s="789"/>
      <c r="Z7" s="944"/>
      <c r="AA7" s="1319"/>
      <c r="AB7" s="789"/>
      <c r="AC7" s="1336"/>
      <c r="AD7" s="1198"/>
      <c r="AE7" s="1198"/>
      <c r="AF7" s="944"/>
    </row>
    <row r="8" spans="1:32" ht="12" customHeight="1" x14ac:dyDescent="0.2">
      <c r="A8" s="1626" t="s">
        <v>173</v>
      </c>
      <c r="B8" s="1601"/>
      <c r="C8" s="1198"/>
      <c r="D8" s="1338"/>
      <c r="E8" s="582"/>
      <c r="F8" s="1233"/>
      <c r="G8" s="789"/>
      <c r="H8" s="1198"/>
      <c r="I8" s="1319"/>
      <c r="J8" s="789"/>
      <c r="K8" s="1198"/>
      <c r="L8" s="1319"/>
      <c r="M8" s="789"/>
      <c r="N8" s="1198"/>
      <c r="O8" s="1198"/>
      <c r="P8" s="1338"/>
      <c r="Q8" s="1319"/>
      <c r="R8" s="1233"/>
      <c r="S8" s="789"/>
      <c r="T8" s="1198"/>
      <c r="U8" s="1319"/>
      <c r="V8" s="789"/>
      <c r="W8" s="1198"/>
      <c r="X8" s="1198"/>
      <c r="Y8" s="1198"/>
      <c r="Z8" s="1198"/>
      <c r="AA8" s="1319"/>
      <c r="AB8" s="789"/>
      <c r="AC8" s="1230"/>
      <c r="AD8" s="1198"/>
      <c r="AE8" s="1198"/>
      <c r="AF8" s="1198"/>
    </row>
    <row r="9" spans="1:32" ht="12" customHeight="1" x14ac:dyDescent="0.2">
      <c r="A9" s="1604" t="s">
        <v>141</v>
      </c>
      <c r="B9" s="1604"/>
      <c r="C9" s="1198"/>
      <c r="D9" s="1338"/>
      <c r="E9" s="1142">
        <v>-8</v>
      </c>
      <c r="F9" s="1143"/>
      <c r="G9" s="369"/>
      <c r="H9" s="1144">
        <v>-1</v>
      </c>
      <c r="I9" s="371"/>
      <c r="J9" s="369"/>
      <c r="K9" s="1144">
        <v>-7</v>
      </c>
      <c r="L9" s="371"/>
      <c r="M9" s="370"/>
      <c r="N9" s="1144">
        <v>-1</v>
      </c>
      <c r="O9" s="1145"/>
      <c r="P9" s="1146"/>
      <c r="Q9" s="370">
        <v>-2</v>
      </c>
      <c r="R9" s="1147"/>
      <c r="S9" s="370"/>
      <c r="T9" s="1144">
        <v>-4</v>
      </c>
      <c r="U9" s="371"/>
      <c r="V9" s="370"/>
      <c r="W9" s="1144">
        <v>-5</v>
      </c>
      <c r="X9" s="1144"/>
      <c r="Y9" s="1144"/>
      <c r="Z9" s="1144">
        <v>-27</v>
      </c>
      <c r="AA9" s="371"/>
      <c r="AB9" s="370"/>
      <c r="AC9" s="1142">
        <v>-17</v>
      </c>
      <c r="AD9" s="1145"/>
      <c r="AE9" s="1145"/>
      <c r="AF9" s="1144">
        <v>-38</v>
      </c>
    </row>
    <row r="10" spans="1:32" ht="12.75" customHeight="1" x14ac:dyDescent="0.2">
      <c r="A10" s="1604" t="s">
        <v>677</v>
      </c>
      <c r="B10" s="1604"/>
      <c r="C10" s="1198"/>
      <c r="D10" s="1338"/>
      <c r="E10" s="1148">
        <v>8</v>
      </c>
      <c r="F10" s="1149" t="s">
        <v>334</v>
      </c>
      <c r="G10" s="369"/>
      <c r="H10" s="1150">
        <v>-1</v>
      </c>
      <c r="I10" s="1151"/>
      <c r="J10" s="369"/>
      <c r="K10" s="1150">
        <v>6</v>
      </c>
      <c r="L10" s="1151"/>
      <c r="M10" s="1152"/>
      <c r="N10" s="1150">
        <v>42</v>
      </c>
      <c r="O10" s="1151"/>
      <c r="P10" s="1153"/>
      <c r="Q10" s="1152">
        <v>-19</v>
      </c>
      <c r="R10" s="1149"/>
      <c r="S10" s="1152"/>
      <c r="T10" s="1150">
        <v>2</v>
      </c>
      <c r="U10" s="1151"/>
      <c r="V10" s="1152"/>
      <c r="W10" s="1150">
        <v>41</v>
      </c>
      <c r="X10" s="1151" t="s">
        <v>334</v>
      </c>
      <c r="Y10" s="1150"/>
      <c r="Z10" s="1150">
        <v>27</v>
      </c>
      <c r="AA10" s="1154"/>
      <c r="AB10" s="1152"/>
      <c r="AC10" s="1148">
        <v>55</v>
      </c>
      <c r="AD10" s="1155"/>
      <c r="AE10" s="1155"/>
      <c r="AF10" s="1150">
        <v>51</v>
      </c>
    </row>
    <row r="11" spans="1:32" ht="12" customHeight="1" x14ac:dyDescent="0.2">
      <c r="A11" s="1604" t="s">
        <v>145</v>
      </c>
      <c r="B11" s="1604"/>
      <c r="C11" s="1198"/>
      <c r="D11" s="1338"/>
      <c r="E11" s="1148">
        <v>-4</v>
      </c>
      <c r="F11" s="1149"/>
      <c r="G11" s="369"/>
      <c r="H11" s="1150">
        <v>-1</v>
      </c>
      <c r="I11" s="1154"/>
      <c r="J11" s="369"/>
      <c r="K11" s="1150">
        <v>-3</v>
      </c>
      <c r="L11" s="1154"/>
      <c r="M11" s="1152"/>
      <c r="N11" s="1150">
        <v>9</v>
      </c>
      <c r="O11" s="1155"/>
      <c r="P11" s="1153"/>
      <c r="Q11" s="1152">
        <v>1</v>
      </c>
      <c r="R11" s="1156"/>
      <c r="S11" s="1152"/>
      <c r="T11" s="1150">
        <v>0</v>
      </c>
      <c r="U11" s="1154"/>
      <c r="V11" s="1152"/>
      <c r="W11" s="1150">
        <v>0</v>
      </c>
      <c r="X11" s="1150"/>
      <c r="Y11" s="1150"/>
      <c r="Z11" s="1150">
        <v>-3</v>
      </c>
      <c r="AA11" s="1154"/>
      <c r="AB11" s="1152"/>
      <c r="AC11" s="1148">
        <v>1</v>
      </c>
      <c r="AD11" s="1155"/>
      <c r="AE11" s="1155"/>
      <c r="AF11" s="1150">
        <v>-2</v>
      </c>
    </row>
    <row r="12" spans="1:32" ht="12" customHeight="1" x14ac:dyDescent="0.2">
      <c r="A12" s="1604" t="s">
        <v>146</v>
      </c>
      <c r="B12" s="1604"/>
      <c r="C12" s="1198"/>
      <c r="D12" s="1338"/>
      <c r="E12" s="1157">
        <v>0</v>
      </c>
      <c r="F12" s="1149"/>
      <c r="G12" s="369"/>
      <c r="H12" s="1158">
        <v>-1</v>
      </c>
      <c r="I12" s="1154"/>
      <c r="J12" s="369"/>
      <c r="K12" s="1158">
        <v>1</v>
      </c>
      <c r="L12" s="1154"/>
      <c r="M12" s="1152"/>
      <c r="N12" s="1158">
        <v>-1</v>
      </c>
      <c r="O12" s="1155"/>
      <c r="P12" s="1153"/>
      <c r="Q12" s="1158">
        <v>0</v>
      </c>
      <c r="R12" s="1156"/>
      <c r="S12" s="1152"/>
      <c r="T12" s="1158">
        <v>0</v>
      </c>
      <c r="U12" s="1154"/>
      <c r="V12" s="1152"/>
      <c r="W12" s="1158">
        <v>1</v>
      </c>
      <c r="X12" s="1152"/>
      <c r="Y12" s="1152"/>
      <c r="Z12" s="1158">
        <v>-1</v>
      </c>
      <c r="AA12" s="1154"/>
      <c r="AB12" s="1152"/>
      <c r="AC12" s="1157">
        <v>-1</v>
      </c>
      <c r="AD12" s="1155"/>
      <c r="AE12" s="1155"/>
      <c r="AF12" s="1158">
        <v>0</v>
      </c>
    </row>
    <row r="13" spans="1:32" ht="12" customHeight="1" x14ac:dyDescent="0.2">
      <c r="A13" s="1624" t="s">
        <v>174</v>
      </c>
      <c r="B13" s="1624"/>
      <c r="C13" s="1198"/>
      <c r="D13" s="1338"/>
      <c r="E13" s="1159">
        <v>-4</v>
      </c>
      <c r="F13" s="1149"/>
      <c r="G13" s="369"/>
      <c r="H13" s="1160">
        <v>-4</v>
      </c>
      <c r="I13" s="1154"/>
      <c r="J13" s="369"/>
      <c r="K13" s="1160">
        <v>-3</v>
      </c>
      <c r="L13" s="1154"/>
      <c r="M13" s="1152"/>
      <c r="N13" s="1160">
        <v>49</v>
      </c>
      <c r="O13" s="1155"/>
      <c r="P13" s="1153"/>
      <c r="Q13" s="1160">
        <v>-20</v>
      </c>
      <c r="R13" s="1156"/>
      <c r="S13" s="1152"/>
      <c r="T13" s="1160">
        <v>-2</v>
      </c>
      <c r="U13" s="1154"/>
      <c r="V13" s="1152"/>
      <c r="W13" s="1160">
        <v>37</v>
      </c>
      <c r="X13" s="1152"/>
      <c r="Y13" s="1152"/>
      <c r="Z13" s="1160">
        <v>-4</v>
      </c>
      <c r="AA13" s="1154"/>
      <c r="AB13" s="1152"/>
      <c r="AC13" s="1159">
        <v>38</v>
      </c>
      <c r="AD13" s="1155"/>
      <c r="AE13" s="1155"/>
      <c r="AF13" s="1160">
        <v>11</v>
      </c>
    </row>
    <row r="14" spans="1:32" ht="12" customHeight="1" x14ac:dyDescent="0.2">
      <c r="A14" s="1601"/>
      <c r="B14" s="1601"/>
      <c r="C14" s="1198"/>
      <c r="D14" s="1338"/>
      <c r="E14" s="682"/>
      <c r="F14" s="1143"/>
      <c r="G14" s="369"/>
      <c r="H14" s="1155"/>
      <c r="I14" s="1154"/>
      <c r="J14" s="369"/>
      <c r="K14" s="1155"/>
      <c r="L14" s="1154"/>
      <c r="M14" s="1152"/>
      <c r="N14" s="1155"/>
      <c r="O14" s="1155"/>
      <c r="P14" s="1153"/>
      <c r="Q14" s="1154"/>
      <c r="R14" s="1156"/>
      <c r="S14" s="1152"/>
      <c r="T14" s="1155"/>
      <c r="U14" s="1154"/>
      <c r="V14" s="1152"/>
      <c r="W14" s="1155"/>
      <c r="X14" s="1155"/>
      <c r="Y14" s="1155"/>
      <c r="Z14" s="1155"/>
      <c r="AA14" s="1154"/>
      <c r="AB14" s="1152"/>
      <c r="AC14" s="682"/>
      <c r="AD14" s="1155"/>
      <c r="AE14" s="1155"/>
      <c r="AF14" s="1155"/>
    </row>
    <row r="15" spans="1:32" ht="12" customHeight="1" x14ac:dyDescent="0.2">
      <c r="A15" s="1626" t="s">
        <v>148</v>
      </c>
      <c r="B15" s="1601"/>
      <c r="C15" s="1198"/>
      <c r="D15" s="1338"/>
      <c r="E15" s="682"/>
      <c r="F15" s="1143"/>
      <c r="G15" s="369"/>
      <c r="H15" s="1155"/>
      <c r="I15" s="1154"/>
      <c r="J15" s="369"/>
      <c r="K15" s="1155"/>
      <c r="L15" s="1154"/>
      <c r="M15" s="1152"/>
      <c r="N15" s="1155"/>
      <c r="O15" s="1155"/>
      <c r="P15" s="1153"/>
      <c r="Q15" s="1154"/>
      <c r="R15" s="1156"/>
      <c r="S15" s="1152"/>
      <c r="T15" s="1155"/>
      <c r="U15" s="1154"/>
      <c r="V15" s="1152"/>
      <c r="W15" s="1155"/>
      <c r="X15" s="1155"/>
      <c r="Y15" s="1155"/>
      <c r="Z15" s="1155"/>
      <c r="AA15" s="1154"/>
      <c r="AB15" s="1152"/>
      <c r="AC15" s="682"/>
      <c r="AD15" s="1155"/>
      <c r="AE15" s="1155"/>
      <c r="AF15" s="1155"/>
    </row>
    <row r="16" spans="1:32" ht="12" customHeight="1" x14ac:dyDescent="0.2">
      <c r="A16" s="1604" t="s">
        <v>141</v>
      </c>
      <c r="B16" s="1632"/>
      <c r="C16" s="1198"/>
      <c r="D16" s="1338"/>
      <c r="E16" s="1152">
        <v>0</v>
      </c>
      <c r="F16" s="1143"/>
      <c r="G16" s="369"/>
      <c r="H16" s="1150">
        <v>-1</v>
      </c>
      <c r="I16" s="1154"/>
      <c r="J16" s="369"/>
      <c r="K16" s="1150">
        <v>1</v>
      </c>
      <c r="L16" s="1154"/>
      <c r="M16" s="1152"/>
      <c r="N16" s="1150">
        <v>0</v>
      </c>
      <c r="O16" s="1155"/>
      <c r="P16" s="1153"/>
      <c r="Q16" s="1152">
        <v>0</v>
      </c>
      <c r="R16" s="1156"/>
      <c r="S16" s="1152"/>
      <c r="T16" s="1150">
        <v>0</v>
      </c>
      <c r="U16" s="1154"/>
      <c r="V16" s="1152"/>
      <c r="W16" s="1150">
        <v>0</v>
      </c>
      <c r="X16" s="1150"/>
      <c r="Y16" s="1150"/>
      <c r="Z16" s="1150">
        <v>0</v>
      </c>
      <c r="AA16" s="1154"/>
      <c r="AB16" s="1152"/>
      <c r="AC16" s="1148">
        <v>0</v>
      </c>
      <c r="AD16" s="1155"/>
      <c r="AE16" s="1155"/>
      <c r="AF16" s="1150">
        <v>0</v>
      </c>
    </row>
    <row r="17" spans="1:32" ht="12" customHeight="1" x14ac:dyDescent="0.2">
      <c r="A17" s="1604" t="s">
        <v>142</v>
      </c>
      <c r="B17" s="1604"/>
      <c r="C17" s="1198"/>
      <c r="D17" s="1338"/>
      <c r="E17" s="1148">
        <v>0</v>
      </c>
      <c r="F17" s="1143"/>
      <c r="G17" s="369"/>
      <c r="H17" s="1152">
        <v>0</v>
      </c>
      <c r="I17" s="1154"/>
      <c r="J17" s="369"/>
      <c r="K17" s="1152">
        <v>1</v>
      </c>
      <c r="L17" s="1154"/>
      <c r="M17" s="1152"/>
      <c r="N17" s="1152">
        <v>0</v>
      </c>
      <c r="O17" s="1155"/>
      <c r="P17" s="1153"/>
      <c r="Q17" s="1152">
        <v>0</v>
      </c>
      <c r="R17" s="1156"/>
      <c r="S17" s="1152"/>
      <c r="T17" s="1152">
        <v>1</v>
      </c>
      <c r="U17" s="1154"/>
      <c r="V17" s="1152"/>
      <c r="W17" s="1152">
        <v>1</v>
      </c>
      <c r="X17" s="1152"/>
      <c r="Y17" s="1152"/>
      <c r="Z17" s="1152">
        <v>0</v>
      </c>
      <c r="AA17" s="1154"/>
      <c r="AB17" s="1152"/>
      <c r="AC17" s="1148">
        <v>1</v>
      </c>
      <c r="AD17" s="1155"/>
      <c r="AE17" s="1155"/>
      <c r="AF17" s="1152">
        <v>2</v>
      </c>
    </row>
    <row r="18" spans="1:32" ht="12" customHeight="1" x14ac:dyDescent="0.2">
      <c r="A18" s="1624" t="s">
        <v>174</v>
      </c>
      <c r="B18" s="1624"/>
      <c r="C18" s="1198"/>
      <c r="D18" s="1338"/>
      <c r="E18" s="1159">
        <v>0</v>
      </c>
      <c r="F18" s="1143"/>
      <c r="G18" s="369"/>
      <c r="H18" s="1161">
        <v>-1</v>
      </c>
      <c r="I18" s="1154"/>
      <c r="J18" s="369"/>
      <c r="K18" s="1161">
        <v>2</v>
      </c>
      <c r="L18" s="1154"/>
      <c r="M18" s="1152"/>
      <c r="N18" s="1161">
        <v>0</v>
      </c>
      <c r="O18" s="1155"/>
      <c r="P18" s="1153"/>
      <c r="Q18" s="1161">
        <v>0</v>
      </c>
      <c r="R18" s="1156"/>
      <c r="S18" s="1152"/>
      <c r="T18" s="1161">
        <v>1</v>
      </c>
      <c r="U18" s="1154"/>
      <c r="V18" s="1152"/>
      <c r="W18" s="1161">
        <v>1</v>
      </c>
      <c r="X18" s="1152"/>
      <c r="Y18" s="1152"/>
      <c r="Z18" s="1161">
        <v>0</v>
      </c>
      <c r="AA18" s="1154"/>
      <c r="AB18" s="1152"/>
      <c r="AC18" s="1159">
        <v>1</v>
      </c>
      <c r="AD18" s="1155"/>
      <c r="AE18" s="1155"/>
      <c r="AF18" s="1161">
        <v>2</v>
      </c>
    </row>
    <row r="19" spans="1:32" ht="12" customHeight="1" x14ac:dyDescent="0.2">
      <c r="A19" s="1601"/>
      <c r="B19" s="1601"/>
      <c r="C19" s="1198"/>
      <c r="D19" s="1338"/>
      <c r="E19" s="682"/>
      <c r="F19" s="1143"/>
      <c r="G19" s="369"/>
      <c r="H19" s="1155"/>
      <c r="I19" s="1154"/>
      <c r="J19" s="369"/>
      <c r="K19" s="1155"/>
      <c r="L19" s="1154"/>
      <c r="M19" s="1152"/>
      <c r="N19" s="1155"/>
      <c r="O19" s="1155"/>
      <c r="P19" s="1153"/>
      <c r="Q19" s="1154"/>
      <c r="R19" s="1156"/>
      <c r="S19" s="1152"/>
      <c r="T19" s="1155"/>
      <c r="U19" s="1154"/>
      <c r="V19" s="1152"/>
      <c r="W19" s="1155"/>
      <c r="X19" s="1155"/>
      <c r="Y19" s="1155"/>
      <c r="Z19" s="1155"/>
      <c r="AA19" s="1154"/>
      <c r="AB19" s="1152"/>
      <c r="AC19" s="682"/>
      <c r="AD19" s="1155"/>
      <c r="AE19" s="1155"/>
      <c r="AF19" s="1155"/>
    </row>
    <row r="20" spans="1:32" ht="12" customHeight="1" x14ac:dyDescent="0.2">
      <c r="A20" s="1626" t="s">
        <v>150</v>
      </c>
      <c r="B20" s="1601"/>
      <c r="C20" s="1198"/>
      <c r="D20" s="1338"/>
      <c r="E20" s="682"/>
      <c r="F20" s="1143"/>
      <c r="G20" s="369"/>
      <c r="H20" s="1155"/>
      <c r="I20" s="1154"/>
      <c r="J20" s="369"/>
      <c r="K20" s="1155"/>
      <c r="L20" s="1154"/>
      <c r="M20" s="1152"/>
      <c r="N20" s="1155"/>
      <c r="O20" s="1155"/>
      <c r="P20" s="1153"/>
      <c r="Q20" s="1154"/>
      <c r="R20" s="1156"/>
      <c r="S20" s="1152"/>
      <c r="T20" s="1155"/>
      <c r="U20" s="1154"/>
      <c r="V20" s="1152"/>
      <c r="W20" s="1155"/>
      <c r="X20" s="1155"/>
      <c r="Y20" s="1155"/>
      <c r="Z20" s="1155"/>
      <c r="AA20" s="1154"/>
      <c r="AB20" s="1152"/>
      <c r="AC20" s="682"/>
      <c r="AD20" s="1155"/>
      <c r="AE20" s="1155"/>
      <c r="AF20" s="1155"/>
    </row>
    <row r="21" spans="1:32" ht="12" customHeight="1" x14ac:dyDescent="0.2">
      <c r="A21" s="1604" t="s">
        <v>141</v>
      </c>
      <c r="B21" s="1604"/>
      <c r="C21" s="1198"/>
      <c r="D21" s="1338"/>
      <c r="E21" s="1148">
        <v>0</v>
      </c>
      <c r="F21" s="1143"/>
      <c r="G21" s="369"/>
      <c r="H21" s="1150">
        <v>0</v>
      </c>
      <c r="I21" s="1154"/>
      <c r="J21" s="369"/>
      <c r="K21" s="1150">
        <v>0</v>
      </c>
      <c r="L21" s="1154"/>
      <c r="M21" s="1152"/>
      <c r="N21" s="1150">
        <v>0</v>
      </c>
      <c r="O21" s="1155"/>
      <c r="P21" s="1153"/>
      <c r="Q21" s="1152">
        <v>0</v>
      </c>
      <c r="R21" s="1156"/>
      <c r="S21" s="1152"/>
      <c r="T21" s="1150">
        <v>-1</v>
      </c>
      <c r="U21" s="1154"/>
      <c r="V21" s="1152"/>
      <c r="W21" s="1150">
        <v>0</v>
      </c>
      <c r="X21" s="1150"/>
      <c r="Y21" s="1150"/>
      <c r="Z21" s="1150">
        <v>0</v>
      </c>
      <c r="AA21" s="1154"/>
      <c r="AB21" s="1152"/>
      <c r="AC21" s="1148">
        <v>0</v>
      </c>
      <c r="AD21" s="1155"/>
      <c r="AE21" s="1155"/>
      <c r="AF21" s="1150">
        <v>-1</v>
      </c>
    </row>
    <row r="22" spans="1:32" ht="12" customHeight="1" x14ac:dyDescent="0.2">
      <c r="A22" s="1604" t="s">
        <v>142</v>
      </c>
      <c r="B22" s="1604"/>
      <c r="C22" s="1198"/>
      <c r="D22" s="1338"/>
      <c r="E22" s="1148">
        <v>-1</v>
      </c>
      <c r="F22" s="1143"/>
      <c r="G22" s="369"/>
      <c r="H22" s="1150">
        <v>3</v>
      </c>
      <c r="I22" s="1154"/>
      <c r="J22" s="369"/>
      <c r="K22" s="1150">
        <v>4</v>
      </c>
      <c r="L22" s="1154"/>
      <c r="M22" s="1152"/>
      <c r="N22" s="1150">
        <v>4</v>
      </c>
      <c r="O22" s="1155"/>
      <c r="P22" s="1153"/>
      <c r="Q22" s="1152">
        <v>0</v>
      </c>
      <c r="R22" s="1156"/>
      <c r="S22" s="1152"/>
      <c r="T22" s="1150">
        <v>3</v>
      </c>
      <c r="U22" s="1154"/>
      <c r="V22" s="1152"/>
      <c r="W22" s="1150">
        <v>2</v>
      </c>
      <c r="X22" s="1150"/>
      <c r="Y22" s="1150"/>
      <c r="Z22" s="1150">
        <v>7</v>
      </c>
      <c r="AA22" s="1154"/>
      <c r="AB22" s="1152"/>
      <c r="AC22" s="1148">
        <v>10</v>
      </c>
      <c r="AD22" s="1155"/>
      <c r="AE22" s="1155"/>
      <c r="AF22" s="1150">
        <v>12</v>
      </c>
    </row>
    <row r="23" spans="1:32" ht="12" customHeight="1" x14ac:dyDescent="0.2">
      <c r="A23" s="1604" t="s">
        <v>145</v>
      </c>
      <c r="B23" s="1604"/>
      <c r="C23" s="1198"/>
      <c r="D23" s="1338"/>
      <c r="E23" s="1157">
        <v>0</v>
      </c>
      <c r="F23" s="1143"/>
      <c r="G23" s="369"/>
      <c r="H23" s="1158">
        <v>-1</v>
      </c>
      <c r="I23" s="1154"/>
      <c r="J23" s="369"/>
      <c r="K23" s="1158">
        <v>0</v>
      </c>
      <c r="L23" s="1154"/>
      <c r="M23" s="1152"/>
      <c r="N23" s="1158">
        <v>0</v>
      </c>
      <c r="O23" s="1155"/>
      <c r="P23" s="1153"/>
      <c r="Q23" s="1158">
        <v>0</v>
      </c>
      <c r="R23" s="1156"/>
      <c r="S23" s="1152"/>
      <c r="T23" s="1158">
        <v>0</v>
      </c>
      <c r="U23" s="1154"/>
      <c r="V23" s="1152"/>
      <c r="W23" s="1158">
        <v>0</v>
      </c>
      <c r="X23" s="1152"/>
      <c r="Y23" s="1152"/>
      <c r="Z23" s="1158">
        <v>1</v>
      </c>
      <c r="AA23" s="1154"/>
      <c r="AB23" s="1152"/>
      <c r="AC23" s="1157">
        <v>-1</v>
      </c>
      <c r="AD23" s="1155"/>
      <c r="AE23" s="1155"/>
      <c r="AF23" s="1158">
        <v>1</v>
      </c>
    </row>
    <row r="24" spans="1:32" ht="12" customHeight="1" x14ac:dyDescent="0.2">
      <c r="A24" s="1624" t="s">
        <v>174</v>
      </c>
      <c r="B24" s="1624"/>
      <c r="C24" s="1198"/>
      <c r="D24" s="1338"/>
      <c r="E24" s="1159">
        <v>-1</v>
      </c>
      <c r="F24" s="1143"/>
      <c r="G24" s="369"/>
      <c r="H24" s="1160">
        <v>2</v>
      </c>
      <c r="I24" s="1154"/>
      <c r="J24" s="369"/>
      <c r="K24" s="1160">
        <v>4</v>
      </c>
      <c r="L24" s="1154"/>
      <c r="M24" s="1152"/>
      <c r="N24" s="1160">
        <v>4</v>
      </c>
      <c r="O24" s="1155"/>
      <c r="P24" s="1153"/>
      <c r="Q24" s="1160">
        <v>0</v>
      </c>
      <c r="R24" s="1156"/>
      <c r="S24" s="1152"/>
      <c r="T24" s="1160">
        <v>2</v>
      </c>
      <c r="U24" s="1154"/>
      <c r="V24" s="1152"/>
      <c r="W24" s="1160">
        <v>2</v>
      </c>
      <c r="X24" s="1152"/>
      <c r="Y24" s="1152"/>
      <c r="Z24" s="1160">
        <v>8</v>
      </c>
      <c r="AA24" s="1154"/>
      <c r="AB24" s="1152"/>
      <c r="AC24" s="1159">
        <v>9</v>
      </c>
      <c r="AD24" s="1155"/>
      <c r="AE24" s="1155"/>
      <c r="AF24" s="1160">
        <v>12</v>
      </c>
    </row>
    <row r="25" spans="1:32" ht="12" customHeight="1" x14ac:dyDescent="0.2">
      <c r="A25" s="1601"/>
      <c r="B25" s="1601"/>
      <c r="C25" s="1198"/>
      <c r="D25" s="1338"/>
      <c r="E25" s="682"/>
      <c r="F25" s="1143"/>
      <c r="G25" s="369"/>
      <c r="H25" s="1155"/>
      <c r="I25" s="1154"/>
      <c r="J25" s="369"/>
      <c r="K25" s="1155"/>
      <c r="L25" s="1154"/>
      <c r="M25" s="1152"/>
      <c r="N25" s="1155"/>
      <c r="O25" s="1155"/>
      <c r="P25" s="1153"/>
      <c r="Q25" s="1154"/>
      <c r="R25" s="1156"/>
      <c r="S25" s="1152"/>
      <c r="T25" s="1155"/>
      <c r="U25" s="1154"/>
      <c r="V25" s="1152"/>
      <c r="W25" s="1155"/>
      <c r="X25" s="1155"/>
      <c r="Y25" s="1155"/>
      <c r="Z25" s="1155"/>
      <c r="AA25" s="1154"/>
      <c r="AB25" s="1152"/>
      <c r="AC25" s="682"/>
      <c r="AD25" s="1155"/>
      <c r="AE25" s="1155"/>
      <c r="AF25" s="1155"/>
    </row>
    <row r="26" spans="1:32" ht="12" customHeight="1" x14ac:dyDescent="0.2">
      <c r="A26" s="1626" t="s">
        <v>168</v>
      </c>
      <c r="B26" s="1601"/>
      <c r="C26" s="1198"/>
      <c r="D26" s="1338"/>
      <c r="E26" s="682"/>
      <c r="F26" s="1143"/>
      <c r="G26" s="369"/>
      <c r="H26" s="1155"/>
      <c r="I26" s="1154"/>
      <c r="J26" s="369"/>
      <c r="K26" s="1155"/>
      <c r="L26" s="1154"/>
      <c r="M26" s="1152"/>
      <c r="N26" s="1155"/>
      <c r="O26" s="1155"/>
      <c r="P26" s="1153"/>
      <c r="Q26" s="1154"/>
      <c r="R26" s="1156"/>
      <c r="S26" s="1152"/>
      <c r="T26" s="1155"/>
      <c r="U26" s="1154"/>
      <c r="V26" s="1152"/>
      <c r="W26" s="1155"/>
      <c r="X26" s="1155"/>
      <c r="Y26" s="1155"/>
      <c r="Z26" s="1155"/>
      <c r="AA26" s="1154"/>
      <c r="AB26" s="1152"/>
      <c r="AC26" s="682"/>
      <c r="AD26" s="1155"/>
      <c r="AE26" s="1155"/>
      <c r="AF26" s="1155"/>
    </row>
    <row r="27" spans="1:32" ht="12" customHeight="1" x14ac:dyDescent="0.2">
      <c r="A27" s="1604" t="s">
        <v>141</v>
      </c>
      <c r="B27" s="1604"/>
      <c r="C27" s="1198"/>
      <c r="D27" s="1338"/>
      <c r="E27" s="1148">
        <v>-8</v>
      </c>
      <c r="F27" s="1143"/>
      <c r="G27" s="369"/>
      <c r="H27" s="1150">
        <v>-2</v>
      </c>
      <c r="I27" s="1154"/>
      <c r="J27" s="369"/>
      <c r="K27" s="1150">
        <v>-6</v>
      </c>
      <c r="L27" s="1154"/>
      <c r="M27" s="1152"/>
      <c r="N27" s="1150">
        <v>-1</v>
      </c>
      <c r="O27" s="1155"/>
      <c r="P27" s="1153"/>
      <c r="Q27" s="1152">
        <v>-2</v>
      </c>
      <c r="R27" s="1156"/>
      <c r="S27" s="1152"/>
      <c r="T27" s="1150">
        <v>-5</v>
      </c>
      <c r="U27" s="1154"/>
      <c r="V27" s="1152"/>
      <c r="W27" s="1150">
        <v>-5</v>
      </c>
      <c r="X27" s="1150"/>
      <c r="Y27" s="1150"/>
      <c r="Z27" s="1150">
        <v>-27</v>
      </c>
      <c r="AA27" s="1154"/>
      <c r="AB27" s="1152"/>
      <c r="AC27" s="1148">
        <v>-17</v>
      </c>
      <c r="AD27" s="1155"/>
      <c r="AE27" s="1155"/>
      <c r="AF27" s="1150">
        <v>-39</v>
      </c>
    </row>
    <row r="28" spans="1:32" ht="12" customHeight="1" x14ac:dyDescent="0.2">
      <c r="A28" s="1604" t="s">
        <v>142</v>
      </c>
      <c r="B28" s="1604"/>
      <c r="C28" s="1198"/>
      <c r="D28" s="1338"/>
      <c r="E28" s="1148">
        <v>7</v>
      </c>
      <c r="F28" s="1143"/>
      <c r="G28" s="369"/>
      <c r="H28" s="1150">
        <v>2</v>
      </c>
      <c r="I28" s="1154"/>
      <c r="J28" s="369"/>
      <c r="K28" s="1150">
        <v>11</v>
      </c>
      <c r="L28" s="1154"/>
      <c r="M28" s="1152"/>
      <c r="N28" s="1150">
        <v>46</v>
      </c>
      <c r="O28" s="1155"/>
      <c r="P28" s="1153"/>
      <c r="Q28" s="1152">
        <v>-19</v>
      </c>
      <c r="R28" s="1156"/>
      <c r="S28" s="1152"/>
      <c r="T28" s="1150">
        <v>6</v>
      </c>
      <c r="U28" s="1154"/>
      <c r="V28" s="1152"/>
      <c r="W28" s="1150">
        <v>44</v>
      </c>
      <c r="X28" s="1150"/>
      <c r="Y28" s="1150"/>
      <c r="Z28" s="1150">
        <v>34</v>
      </c>
      <c r="AA28" s="1154"/>
      <c r="AB28" s="1152"/>
      <c r="AC28" s="1148">
        <v>66</v>
      </c>
      <c r="AD28" s="1155"/>
      <c r="AE28" s="1155"/>
      <c r="AF28" s="1150">
        <v>65</v>
      </c>
    </row>
    <row r="29" spans="1:32" ht="12" customHeight="1" x14ac:dyDescent="0.2">
      <c r="A29" s="1604" t="s">
        <v>145</v>
      </c>
      <c r="B29" s="1604"/>
      <c r="C29" s="1198"/>
      <c r="D29" s="1338"/>
      <c r="E29" s="1148">
        <v>-4</v>
      </c>
      <c r="F29" s="1143"/>
      <c r="G29" s="369"/>
      <c r="H29" s="1150">
        <v>-2</v>
      </c>
      <c r="I29" s="1152"/>
      <c r="J29" s="369"/>
      <c r="K29" s="1150">
        <v>-3</v>
      </c>
      <c r="L29" s="1152"/>
      <c r="M29" s="1152"/>
      <c r="N29" s="1150">
        <v>9</v>
      </c>
      <c r="O29" s="1150"/>
      <c r="P29" s="1162"/>
      <c r="Q29" s="1152">
        <v>1</v>
      </c>
      <c r="R29" s="1163"/>
      <c r="S29" s="1152"/>
      <c r="T29" s="1150">
        <v>0</v>
      </c>
      <c r="U29" s="1152"/>
      <c r="V29" s="1152"/>
      <c r="W29" s="1150">
        <v>0</v>
      </c>
      <c r="X29" s="1150"/>
      <c r="Y29" s="1150"/>
      <c r="Z29" s="1150">
        <v>-2</v>
      </c>
      <c r="AA29" s="1152"/>
      <c r="AB29" s="1152"/>
      <c r="AC29" s="1148">
        <v>0</v>
      </c>
      <c r="AD29" s="1150"/>
      <c r="AE29" s="1150"/>
      <c r="AF29" s="1150">
        <v>-1</v>
      </c>
    </row>
    <row r="30" spans="1:32" ht="12" customHeight="1" x14ac:dyDescent="0.2">
      <c r="A30" s="1604" t="s">
        <v>146</v>
      </c>
      <c r="B30" s="1604"/>
      <c r="C30" s="1198"/>
      <c r="D30" s="1338"/>
      <c r="E30" s="1157">
        <v>0</v>
      </c>
      <c r="F30" s="1143"/>
      <c r="G30" s="369"/>
      <c r="H30" s="1158">
        <v>-1</v>
      </c>
      <c r="I30" s="1154"/>
      <c r="J30" s="369"/>
      <c r="K30" s="1158">
        <v>1</v>
      </c>
      <c r="L30" s="1154"/>
      <c r="M30" s="1152"/>
      <c r="N30" s="1158">
        <v>-1</v>
      </c>
      <c r="O30" s="1155"/>
      <c r="P30" s="1153"/>
      <c r="Q30" s="1158">
        <v>0</v>
      </c>
      <c r="R30" s="1156"/>
      <c r="S30" s="1152"/>
      <c r="T30" s="1158">
        <v>0</v>
      </c>
      <c r="U30" s="1154"/>
      <c r="V30" s="1152"/>
      <c r="W30" s="1158">
        <v>1</v>
      </c>
      <c r="X30" s="1152"/>
      <c r="Y30" s="1152"/>
      <c r="Z30" s="1158">
        <v>-1</v>
      </c>
      <c r="AA30" s="1154"/>
      <c r="AB30" s="1152"/>
      <c r="AC30" s="1157">
        <v>-1</v>
      </c>
      <c r="AD30" s="1155"/>
      <c r="AE30" s="1155"/>
      <c r="AF30" s="1158">
        <v>0</v>
      </c>
    </row>
    <row r="31" spans="1:32" ht="12" customHeight="1" x14ac:dyDescent="0.2">
      <c r="A31" s="1624" t="s">
        <v>174</v>
      </c>
      <c r="B31" s="1624"/>
      <c r="C31" s="1198"/>
      <c r="D31" s="1338"/>
      <c r="E31" s="1159">
        <v>-5</v>
      </c>
      <c r="F31" s="1143"/>
      <c r="G31" s="369"/>
      <c r="H31" s="1160">
        <v>-3</v>
      </c>
      <c r="I31" s="1154"/>
      <c r="J31" s="369"/>
      <c r="K31" s="1160">
        <v>3</v>
      </c>
      <c r="L31" s="1154"/>
      <c r="M31" s="1152"/>
      <c r="N31" s="1160">
        <v>53</v>
      </c>
      <c r="O31" s="1155"/>
      <c r="P31" s="1153"/>
      <c r="Q31" s="1160">
        <v>-20</v>
      </c>
      <c r="R31" s="1156"/>
      <c r="S31" s="1152"/>
      <c r="T31" s="1160">
        <v>1</v>
      </c>
      <c r="U31" s="1154"/>
      <c r="V31" s="1152"/>
      <c r="W31" s="1160">
        <v>40</v>
      </c>
      <c r="X31" s="1152"/>
      <c r="Y31" s="1152"/>
      <c r="Z31" s="1160">
        <v>4</v>
      </c>
      <c r="AA31" s="1154"/>
      <c r="AB31" s="1152"/>
      <c r="AC31" s="1159">
        <v>48</v>
      </c>
      <c r="AD31" s="1155"/>
      <c r="AE31" s="1155"/>
      <c r="AF31" s="1160">
        <v>25</v>
      </c>
    </row>
    <row r="32" spans="1:32" ht="12" customHeight="1" x14ac:dyDescent="0.2">
      <c r="A32" s="1198"/>
      <c r="B32" s="1198"/>
      <c r="C32" s="1198"/>
      <c r="D32" s="1338"/>
      <c r="E32" s="682"/>
      <c r="F32" s="1143"/>
      <c r="G32" s="369"/>
      <c r="H32" s="1155"/>
      <c r="I32" s="1154"/>
      <c r="J32" s="369"/>
      <c r="K32" s="1155"/>
      <c r="L32" s="1154"/>
      <c r="M32" s="1152"/>
      <c r="N32" s="1155"/>
      <c r="O32" s="1155"/>
      <c r="P32" s="1153"/>
      <c r="Q32" s="1154"/>
      <c r="R32" s="1156"/>
      <c r="S32" s="1152"/>
      <c r="T32" s="1155"/>
      <c r="U32" s="1154"/>
      <c r="V32" s="1152"/>
      <c r="W32" s="1155"/>
      <c r="X32" s="1155"/>
      <c r="Y32" s="1155"/>
      <c r="Z32" s="1155"/>
      <c r="AA32" s="1154"/>
      <c r="AB32" s="1152"/>
      <c r="AC32" s="682"/>
      <c r="AD32" s="1155"/>
      <c r="AE32" s="1155"/>
      <c r="AF32" s="1155"/>
    </row>
    <row r="33" spans="1:32" ht="12" customHeight="1" x14ac:dyDescent="0.2">
      <c r="A33" s="1600" t="s">
        <v>175</v>
      </c>
      <c r="B33" s="1601"/>
      <c r="C33" s="1198"/>
      <c r="D33" s="1338"/>
      <c r="E33" s="1157">
        <v>0</v>
      </c>
      <c r="F33" s="1143"/>
      <c r="G33" s="369"/>
      <c r="H33" s="1158">
        <v>0</v>
      </c>
      <c r="I33" s="1154"/>
      <c r="J33" s="369"/>
      <c r="K33" s="1158">
        <v>0</v>
      </c>
      <c r="L33" s="1154"/>
      <c r="M33" s="1152"/>
      <c r="N33" s="1158">
        <v>0</v>
      </c>
      <c r="O33" s="1155"/>
      <c r="P33" s="1153"/>
      <c r="Q33" s="1158">
        <v>0</v>
      </c>
      <c r="R33" s="1156"/>
      <c r="S33" s="1152"/>
      <c r="T33" s="1158">
        <v>0</v>
      </c>
      <c r="U33" s="1154"/>
      <c r="V33" s="1152"/>
      <c r="W33" s="1158">
        <v>0</v>
      </c>
      <c r="X33" s="1152"/>
      <c r="Y33" s="1152"/>
      <c r="Z33" s="1158">
        <v>0</v>
      </c>
      <c r="AA33" s="1154"/>
      <c r="AB33" s="1152"/>
      <c r="AC33" s="1157">
        <v>0</v>
      </c>
      <c r="AD33" s="1155"/>
      <c r="AE33" s="1155"/>
      <c r="AF33" s="1158">
        <v>0</v>
      </c>
    </row>
    <row r="34" spans="1:32" ht="12" customHeight="1" x14ac:dyDescent="0.2">
      <c r="A34" s="1198"/>
      <c r="B34" s="1198"/>
      <c r="C34" s="1198"/>
      <c r="D34" s="1338"/>
      <c r="E34" s="1159"/>
      <c r="F34" s="1143"/>
      <c r="G34" s="369"/>
      <c r="H34" s="1164"/>
      <c r="I34" s="368"/>
      <c r="J34" s="369"/>
      <c r="K34" s="1164"/>
      <c r="L34" s="368"/>
      <c r="M34" s="369"/>
      <c r="N34" s="1164"/>
      <c r="O34" s="1165"/>
      <c r="P34" s="1166"/>
      <c r="Q34" s="1164"/>
      <c r="R34" s="1143"/>
      <c r="S34" s="369"/>
      <c r="T34" s="1164"/>
      <c r="U34" s="368"/>
      <c r="V34" s="369"/>
      <c r="W34" s="1164"/>
      <c r="X34" s="369"/>
      <c r="Y34" s="369"/>
      <c r="Z34" s="1164"/>
      <c r="AA34" s="368"/>
      <c r="AB34" s="369"/>
      <c r="AC34" s="1159"/>
      <c r="AD34" s="1165"/>
      <c r="AE34" s="1165"/>
      <c r="AF34" s="1164"/>
    </row>
    <row r="35" spans="1:32" ht="13.5" customHeight="1" thickBot="1" x14ac:dyDescent="0.25">
      <c r="A35" s="1625" t="s">
        <v>170</v>
      </c>
      <c r="B35" s="1625"/>
      <c r="C35" s="1198"/>
      <c r="D35" s="1338"/>
      <c r="E35" s="1167">
        <v>-5</v>
      </c>
      <c r="F35" s="1143"/>
      <c r="G35" s="369"/>
      <c r="H35" s="1168">
        <v>-3</v>
      </c>
      <c r="I35" s="371"/>
      <c r="J35" s="369"/>
      <c r="K35" s="1168">
        <v>3</v>
      </c>
      <c r="L35" s="371"/>
      <c r="M35" s="370"/>
      <c r="N35" s="1168">
        <v>53</v>
      </c>
      <c r="O35" s="1145"/>
      <c r="P35" s="1146"/>
      <c r="Q35" s="1168">
        <v>-20</v>
      </c>
      <c r="R35" s="1147"/>
      <c r="S35" s="370"/>
      <c r="T35" s="1168">
        <v>1</v>
      </c>
      <c r="U35" s="371"/>
      <c r="V35" s="370"/>
      <c r="W35" s="1168">
        <v>40</v>
      </c>
      <c r="X35" s="370"/>
      <c r="Y35" s="370"/>
      <c r="Z35" s="1168">
        <v>4</v>
      </c>
      <c r="AA35" s="371"/>
      <c r="AB35" s="370"/>
      <c r="AC35" s="1167">
        <v>48</v>
      </c>
      <c r="AD35" s="1145"/>
      <c r="AE35" s="1145"/>
      <c r="AF35" s="1168">
        <v>25</v>
      </c>
    </row>
    <row r="36" spans="1:32" ht="12" customHeight="1" thickTop="1" x14ac:dyDescent="0.2">
      <c r="A36" s="1601"/>
      <c r="B36" s="1601"/>
      <c r="C36" s="1198"/>
      <c r="D36" s="1338"/>
      <c r="E36" s="1169"/>
      <c r="F36" s="1143"/>
      <c r="G36" s="369"/>
      <c r="H36" s="1170"/>
      <c r="I36" s="368"/>
      <c r="J36" s="369"/>
      <c r="K36" s="1170"/>
      <c r="L36" s="368"/>
      <c r="M36" s="369"/>
      <c r="N36" s="1170"/>
      <c r="O36" s="1165"/>
      <c r="P36" s="1166"/>
      <c r="Q36" s="1170"/>
      <c r="R36" s="1143"/>
      <c r="S36" s="369"/>
      <c r="T36" s="1170"/>
      <c r="U36" s="368"/>
      <c r="V36" s="369"/>
      <c r="W36" s="1170"/>
      <c r="X36" s="369"/>
      <c r="Y36" s="369"/>
      <c r="Z36" s="1170"/>
      <c r="AA36" s="368"/>
      <c r="AB36" s="369"/>
      <c r="AC36" s="1169"/>
      <c r="AD36" s="1165"/>
      <c r="AE36" s="1165"/>
      <c r="AF36" s="1170"/>
    </row>
    <row r="37" spans="1:32" ht="25.9" customHeight="1" x14ac:dyDescent="0.2">
      <c r="A37" s="1599" t="s">
        <v>678</v>
      </c>
      <c r="B37" s="1600"/>
      <c r="C37" s="1198"/>
      <c r="D37" s="1338"/>
      <c r="E37" s="582"/>
      <c r="F37" s="1143"/>
      <c r="G37" s="369"/>
      <c r="H37" s="1165"/>
      <c r="I37" s="368"/>
      <c r="J37" s="369"/>
      <c r="K37" s="1165"/>
      <c r="L37" s="368"/>
      <c r="M37" s="369"/>
      <c r="N37" s="1165"/>
      <c r="O37" s="1165"/>
      <c r="P37" s="1166"/>
      <c r="Q37" s="368"/>
      <c r="R37" s="1143"/>
      <c r="S37" s="369"/>
      <c r="T37" s="1165"/>
      <c r="U37" s="368"/>
      <c r="V37" s="369"/>
      <c r="W37" s="1165"/>
      <c r="X37" s="1165"/>
      <c r="Y37" s="1165"/>
      <c r="Z37" s="1165"/>
      <c r="AA37" s="368"/>
      <c r="AB37" s="369"/>
      <c r="AC37" s="582"/>
      <c r="AD37" s="1165"/>
      <c r="AE37" s="1165"/>
      <c r="AF37" s="1165"/>
    </row>
    <row r="38" spans="1:32" ht="12" customHeight="1" x14ac:dyDescent="0.2">
      <c r="A38" s="1601"/>
      <c r="B38" s="1601"/>
      <c r="C38" s="1198"/>
      <c r="D38" s="1338"/>
      <c r="E38" s="582"/>
      <c r="F38" s="1143"/>
      <c r="G38" s="369"/>
      <c r="H38" s="1165"/>
      <c r="I38" s="368"/>
      <c r="J38" s="369"/>
      <c r="K38" s="1165"/>
      <c r="L38" s="368"/>
      <c r="M38" s="369"/>
      <c r="N38" s="1165"/>
      <c r="O38" s="1165"/>
      <c r="P38" s="1166"/>
      <c r="Q38" s="368"/>
      <c r="R38" s="1143"/>
      <c r="S38" s="369"/>
      <c r="T38" s="1165"/>
      <c r="U38" s="368"/>
      <c r="V38" s="369"/>
      <c r="W38" s="1165"/>
      <c r="X38" s="1165"/>
      <c r="Y38" s="1165"/>
      <c r="Z38" s="1165"/>
      <c r="AA38" s="368"/>
      <c r="AB38" s="369"/>
      <c r="AC38" s="582"/>
      <c r="AD38" s="1165"/>
      <c r="AE38" s="1165"/>
      <c r="AF38" s="1165"/>
    </row>
    <row r="39" spans="1:32" ht="12" customHeight="1" x14ac:dyDescent="0.2">
      <c r="A39" s="1600" t="s">
        <v>52</v>
      </c>
      <c r="B39" s="1601"/>
      <c r="C39" s="1198"/>
      <c r="D39" s="1338"/>
      <c r="E39" s="582"/>
      <c r="F39" s="1143"/>
      <c r="G39" s="369"/>
      <c r="H39" s="1165"/>
      <c r="I39" s="368"/>
      <c r="J39" s="369"/>
      <c r="K39" s="1165"/>
      <c r="L39" s="368"/>
      <c r="M39" s="369"/>
      <c r="N39" s="1165"/>
      <c r="O39" s="1165"/>
      <c r="P39" s="1166"/>
      <c r="Q39" s="368"/>
      <c r="R39" s="1143"/>
      <c r="S39" s="369"/>
      <c r="T39" s="1165"/>
      <c r="U39" s="368"/>
      <c r="V39" s="369"/>
      <c r="W39" s="1165"/>
      <c r="X39" s="1165"/>
      <c r="Y39" s="1165"/>
      <c r="Z39" s="1165"/>
      <c r="AA39" s="368"/>
      <c r="AB39" s="369"/>
      <c r="AC39" s="582"/>
      <c r="AD39" s="1165"/>
      <c r="AE39" s="1165"/>
      <c r="AF39" s="1165"/>
    </row>
    <row r="40" spans="1:32" ht="12" customHeight="1" x14ac:dyDescent="0.2">
      <c r="A40" s="1622" t="s">
        <v>388</v>
      </c>
      <c r="B40" s="1601"/>
      <c r="C40" s="1198"/>
      <c r="D40" s="1338"/>
      <c r="E40" s="1171">
        <v>-0.1</v>
      </c>
      <c r="F40" s="1143"/>
      <c r="G40" s="369"/>
      <c r="H40" s="1172">
        <v>0</v>
      </c>
      <c r="I40" s="1173"/>
      <c r="J40" s="369"/>
      <c r="K40" s="1172">
        <v>-0.1</v>
      </c>
      <c r="L40" s="1173"/>
      <c r="M40" s="1174"/>
      <c r="N40" s="1172">
        <v>0</v>
      </c>
      <c r="O40" s="1175"/>
      <c r="P40" s="1176"/>
      <c r="Q40" s="1172">
        <v>0</v>
      </c>
      <c r="R40" s="1177"/>
      <c r="S40" s="1174"/>
      <c r="T40" s="1178">
        <v>-0.1</v>
      </c>
      <c r="U40" s="1173"/>
      <c r="V40" s="1174"/>
      <c r="W40" s="1178">
        <v>-0.1</v>
      </c>
      <c r="X40" s="1178"/>
      <c r="Y40" s="1178"/>
      <c r="Z40" s="1178">
        <v>-0.4</v>
      </c>
      <c r="AA40" s="1173"/>
      <c r="AB40" s="1174"/>
      <c r="AC40" s="1179">
        <v>-0.1</v>
      </c>
      <c r="AD40" s="1175"/>
      <c r="AE40" s="1175"/>
      <c r="AF40" s="1178">
        <v>-0.1</v>
      </c>
    </row>
    <row r="41" spans="1:32" ht="12" customHeight="1" x14ac:dyDescent="0.2">
      <c r="A41" s="1622" t="s">
        <v>142</v>
      </c>
      <c r="B41" s="1601"/>
      <c r="C41" s="1198"/>
      <c r="D41" s="1338"/>
      <c r="E41" s="1171">
        <v>0.1</v>
      </c>
      <c r="F41" s="1143"/>
      <c r="G41" s="369"/>
      <c r="H41" s="1148">
        <v>0</v>
      </c>
      <c r="I41" s="1173"/>
      <c r="J41" s="369"/>
      <c r="K41" s="1171">
        <v>0.1</v>
      </c>
      <c r="L41" s="1173"/>
      <c r="M41" s="1174"/>
      <c r="N41" s="1172">
        <v>0.5</v>
      </c>
      <c r="O41" s="1175"/>
      <c r="P41" s="1176"/>
      <c r="Q41" s="1172">
        <v>-0.3</v>
      </c>
      <c r="R41" s="1177"/>
      <c r="S41" s="1174"/>
      <c r="T41" s="1178">
        <v>0.1</v>
      </c>
      <c r="U41" s="1173"/>
      <c r="V41" s="1174"/>
      <c r="W41" s="1178">
        <v>0.6</v>
      </c>
      <c r="X41" s="1178"/>
      <c r="Y41" s="1178"/>
      <c r="Z41" s="1178">
        <v>0.4</v>
      </c>
      <c r="AA41" s="1173"/>
      <c r="AB41" s="1174"/>
      <c r="AC41" s="1179">
        <v>0.2</v>
      </c>
      <c r="AD41" s="1175"/>
      <c r="AE41" s="1175"/>
      <c r="AF41" s="1172">
        <v>0.2</v>
      </c>
    </row>
    <row r="42" spans="1:32" ht="12" customHeight="1" x14ac:dyDescent="0.2">
      <c r="A42" s="1622" t="s">
        <v>145</v>
      </c>
      <c r="B42" s="1601"/>
      <c r="C42" s="1198"/>
      <c r="D42" s="1338"/>
      <c r="E42" s="1171">
        <v>-0.1</v>
      </c>
      <c r="F42" s="1143"/>
      <c r="G42" s="369"/>
      <c r="H42" s="1150">
        <v>0</v>
      </c>
      <c r="I42" s="1173"/>
      <c r="J42" s="369"/>
      <c r="K42" s="1172">
        <v>0</v>
      </c>
      <c r="L42" s="1173"/>
      <c r="M42" s="1174"/>
      <c r="N42" s="1172">
        <v>0.1</v>
      </c>
      <c r="O42" s="1155"/>
      <c r="P42" s="1153"/>
      <c r="Q42" s="1172">
        <v>0</v>
      </c>
      <c r="R42" s="1156"/>
      <c r="S42" s="1152"/>
      <c r="T42" s="1150">
        <v>0</v>
      </c>
      <c r="U42" s="1173"/>
      <c r="V42" s="1152"/>
      <c r="W42" s="1178">
        <v>0</v>
      </c>
      <c r="X42" s="1150"/>
      <c r="Y42" s="1150"/>
      <c r="Z42" s="1150">
        <v>0</v>
      </c>
      <c r="AA42" s="1173"/>
      <c r="AB42" s="1174"/>
      <c r="AC42" s="1179">
        <v>0</v>
      </c>
      <c r="AD42" s="1175"/>
      <c r="AE42" s="1175"/>
      <c r="AF42" s="1150">
        <v>0</v>
      </c>
    </row>
    <row r="43" spans="1:32" ht="12" customHeight="1" x14ac:dyDescent="0.2">
      <c r="A43" s="1622" t="s">
        <v>146</v>
      </c>
      <c r="B43" s="1601"/>
      <c r="C43" s="1198"/>
      <c r="D43" s="1338"/>
      <c r="E43" s="1180">
        <v>0</v>
      </c>
      <c r="F43" s="1143"/>
      <c r="G43" s="369"/>
      <c r="H43" s="1152">
        <v>0</v>
      </c>
      <c r="I43" s="1173"/>
      <c r="J43" s="369"/>
      <c r="K43" s="1181">
        <v>0</v>
      </c>
      <c r="L43" s="1173"/>
      <c r="M43" s="1174"/>
      <c r="N43" s="1181">
        <v>0</v>
      </c>
      <c r="O43" s="1155"/>
      <c r="P43" s="1153"/>
      <c r="Q43" s="1181">
        <v>0</v>
      </c>
      <c r="R43" s="1156"/>
      <c r="S43" s="1152"/>
      <c r="T43" s="1152">
        <v>0</v>
      </c>
      <c r="U43" s="1173"/>
      <c r="V43" s="1152"/>
      <c r="W43" s="1174">
        <v>0</v>
      </c>
      <c r="X43" s="1152"/>
      <c r="Y43" s="1152"/>
      <c r="Z43" s="1152">
        <v>0</v>
      </c>
      <c r="AA43" s="1173"/>
      <c r="AB43" s="1174"/>
      <c r="AC43" s="1182">
        <v>0</v>
      </c>
      <c r="AD43" s="1175"/>
      <c r="AE43" s="1175"/>
      <c r="AF43" s="1152">
        <v>0</v>
      </c>
    </row>
    <row r="44" spans="1:32" ht="13.5" customHeight="1" thickBot="1" x14ac:dyDescent="0.25">
      <c r="A44" s="1623" t="s">
        <v>147</v>
      </c>
      <c r="B44" s="1601"/>
      <c r="C44" s="1198"/>
      <c r="D44" s="1338"/>
      <c r="E44" s="1183">
        <v>-0.1</v>
      </c>
      <c r="F44" s="1143"/>
      <c r="G44" s="369"/>
      <c r="H44" s="1184">
        <v>0</v>
      </c>
      <c r="I44" s="1173"/>
      <c r="J44" s="369"/>
      <c r="K44" s="1185">
        <v>0</v>
      </c>
      <c r="L44" s="1173"/>
      <c r="M44" s="1174"/>
      <c r="N44" s="1185">
        <v>0.6</v>
      </c>
      <c r="O44" s="1175"/>
      <c r="P44" s="1176"/>
      <c r="Q44" s="1185">
        <v>-0.3</v>
      </c>
      <c r="R44" s="1177"/>
      <c r="S44" s="1174"/>
      <c r="T44" s="1185">
        <v>0</v>
      </c>
      <c r="U44" s="1173"/>
      <c r="V44" s="1174"/>
      <c r="W44" s="1186">
        <v>0.5</v>
      </c>
      <c r="X44" s="1152"/>
      <c r="Y44" s="1152"/>
      <c r="Z44" s="1184">
        <v>0</v>
      </c>
      <c r="AA44" s="1173"/>
      <c r="AB44" s="1174"/>
      <c r="AC44" s="1187">
        <v>0.1</v>
      </c>
      <c r="AD44" s="1175"/>
      <c r="AE44" s="1175"/>
      <c r="AF44" s="1185">
        <v>0.1</v>
      </c>
    </row>
    <row r="45" spans="1:32" ht="12" customHeight="1" thickTop="1" x14ac:dyDescent="0.2">
      <c r="A45" s="1601"/>
      <c r="B45" s="1601"/>
      <c r="C45" s="1198"/>
      <c r="D45" s="1338"/>
      <c r="E45" s="1188"/>
      <c r="F45" s="1143"/>
      <c r="G45" s="369"/>
      <c r="H45" s="1189"/>
      <c r="I45" s="1173"/>
      <c r="J45" s="369"/>
      <c r="K45" s="1190"/>
      <c r="L45" s="1173"/>
      <c r="M45" s="1174"/>
      <c r="N45" s="1190"/>
      <c r="O45" s="1175"/>
      <c r="P45" s="1176"/>
      <c r="Q45" s="1191"/>
      <c r="R45" s="1177"/>
      <c r="S45" s="1174"/>
      <c r="T45" s="1175"/>
      <c r="U45" s="1173"/>
      <c r="V45" s="1174"/>
      <c r="W45" s="1175"/>
      <c r="X45" s="1175"/>
      <c r="Y45" s="1175"/>
      <c r="Z45" s="1175"/>
      <c r="AA45" s="1173"/>
      <c r="AB45" s="1174"/>
      <c r="AC45" s="1192"/>
      <c r="AD45" s="1175"/>
      <c r="AE45" s="1175"/>
      <c r="AF45" s="1175"/>
    </row>
    <row r="46" spans="1:32" ht="12" customHeight="1" x14ac:dyDescent="0.2">
      <c r="A46" s="1600" t="s">
        <v>392</v>
      </c>
      <c r="B46" s="1601"/>
      <c r="C46" s="1198"/>
      <c r="D46" s="1338"/>
      <c r="E46" s="1193"/>
      <c r="F46" s="1143"/>
      <c r="G46" s="369"/>
      <c r="H46" s="1189"/>
      <c r="I46" s="1173"/>
      <c r="J46" s="369"/>
      <c r="K46" s="1190"/>
      <c r="L46" s="1173"/>
      <c r="M46" s="1174"/>
      <c r="N46" s="1190"/>
      <c r="O46" s="1175"/>
      <c r="P46" s="1176"/>
      <c r="Q46" s="1191"/>
      <c r="R46" s="1177"/>
      <c r="S46" s="1174"/>
      <c r="T46" s="1175"/>
      <c r="U46" s="1173"/>
      <c r="V46" s="1174"/>
      <c r="W46" s="1175"/>
      <c r="X46" s="1175"/>
      <c r="Y46" s="1175"/>
      <c r="Z46" s="1175"/>
      <c r="AA46" s="1173"/>
      <c r="AB46" s="1174"/>
      <c r="AC46" s="1194"/>
      <c r="AD46" s="1175"/>
      <c r="AE46" s="1175"/>
      <c r="AF46" s="1175"/>
    </row>
    <row r="47" spans="1:32" ht="12" customHeight="1" x14ac:dyDescent="0.2">
      <c r="A47" s="1622" t="s">
        <v>140</v>
      </c>
      <c r="B47" s="1601"/>
      <c r="C47" s="1198"/>
      <c r="D47" s="1338"/>
      <c r="E47" s="1171">
        <v>-0.1</v>
      </c>
      <c r="F47" s="1143"/>
      <c r="G47" s="369"/>
      <c r="H47" s="1150">
        <v>0</v>
      </c>
      <c r="I47" s="1173"/>
      <c r="J47" s="369"/>
      <c r="K47" s="1172">
        <v>0</v>
      </c>
      <c r="L47" s="1173"/>
      <c r="M47" s="1174"/>
      <c r="N47" s="1172">
        <v>0.6</v>
      </c>
      <c r="O47" s="1175"/>
      <c r="P47" s="1176"/>
      <c r="Q47" s="1172">
        <v>-0.3</v>
      </c>
      <c r="R47" s="1177"/>
      <c r="S47" s="1174"/>
      <c r="T47" s="1150">
        <v>0</v>
      </c>
      <c r="U47" s="1173"/>
      <c r="V47" s="1174"/>
      <c r="W47" s="1178">
        <v>0.5</v>
      </c>
      <c r="X47" s="1178"/>
      <c r="Y47" s="1178"/>
      <c r="Z47" s="1178">
        <v>-0.1</v>
      </c>
      <c r="AA47" s="1173"/>
      <c r="AB47" s="1174"/>
      <c r="AC47" s="1179">
        <v>0.1</v>
      </c>
      <c r="AD47" s="1175"/>
      <c r="AE47" s="1175"/>
      <c r="AF47" s="1172">
        <v>0</v>
      </c>
    </row>
    <row r="48" spans="1:32" ht="12" customHeight="1" x14ac:dyDescent="0.2">
      <c r="A48" s="1622" t="s">
        <v>389</v>
      </c>
      <c r="B48" s="1601"/>
      <c r="C48" s="1198"/>
      <c r="D48" s="1338"/>
      <c r="E48" s="1171">
        <v>0</v>
      </c>
      <c r="F48" s="1143"/>
      <c r="G48" s="369"/>
      <c r="H48" s="1150">
        <v>0</v>
      </c>
      <c r="I48" s="1154"/>
      <c r="J48" s="369"/>
      <c r="K48" s="1172">
        <v>0</v>
      </c>
      <c r="L48" s="1154"/>
      <c r="M48" s="1152"/>
      <c r="N48" s="1172">
        <v>0</v>
      </c>
      <c r="O48" s="1175"/>
      <c r="P48" s="1176"/>
      <c r="Q48" s="1172">
        <v>0</v>
      </c>
      <c r="R48" s="1177"/>
      <c r="S48" s="1174"/>
      <c r="T48" s="1150">
        <v>0</v>
      </c>
      <c r="U48" s="1173"/>
      <c r="V48" s="1174"/>
      <c r="W48" s="1178">
        <v>0</v>
      </c>
      <c r="X48" s="1150"/>
      <c r="Y48" s="1150"/>
      <c r="Z48" s="1150">
        <v>0</v>
      </c>
      <c r="AA48" s="1173"/>
      <c r="AB48" s="1174"/>
      <c r="AC48" s="1179">
        <v>0</v>
      </c>
      <c r="AD48" s="1175"/>
      <c r="AE48" s="1175"/>
      <c r="AF48" s="1150">
        <v>0</v>
      </c>
    </row>
    <row r="49" spans="1:33" ht="12" customHeight="1" x14ac:dyDescent="0.2">
      <c r="A49" s="1622" t="s">
        <v>390</v>
      </c>
      <c r="B49" s="1601"/>
      <c r="C49" s="1198"/>
      <c r="D49" s="1338"/>
      <c r="E49" s="1180">
        <v>0</v>
      </c>
      <c r="F49" s="1143"/>
      <c r="G49" s="369"/>
      <c r="H49" s="1152">
        <v>0</v>
      </c>
      <c r="I49" s="1154"/>
      <c r="J49" s="369"/>
      <c r="K49" s="1181">
        <v>0</v>
      </c>
      <c r="L49" s="1154"/>
      <c r="M49" s="1152"/>
      <c r="N49" s="1181">
        <v>0</v>
      </c>
      <c r="O49" s="1175"/>
      <c r="P49" s="1176"/>
      <c r="Q49" s="1181">
        <v>0</v>
      </c>
      <c r="R49" s="1177"/>
      <c r="S49" s="1174"/>
      <c r="T49" s="1152">
        <v>0</v>
      </c>
      <c r="U49" s="1173"/>
      <c r="V49" s="1174"/>
      <c r="W49" s="1174">
        <v>0</v>
      </c>
      <c r="X49" s="1181"/>
      <c r="Y49" s="1181"/>
      <c r="Z49" s="1181">
        <v>0.1</v>
      </c>
      <c r="AA49" s="1173"/>
      <c r="AB49" s="1174"/>
      <c r="AC49" s="1182">
        <v>0</v>
      </c>
      <c r="AD49" s="1175"/>
      <c r="AE49" s="1175"/>
      <c r="AF49" s="1181">
        <v>0.1</v>
      </c>
    </row>
    <row r="50" spans="1:33" ht="13.5" customHeight="1" thickBot="1" x14ac:dyDescent="0.25">
      <c r="A50" s="1623" t="s">
        <v>174</v>
      </c>
      <c r="B50" s="1601"/>
      <c r="C50" s="1198"/>
      <c r="D50" s="1338"/>
      <c r="E50" s="1183">
        <v>-0.1</v>
      </c>
      <c r="F50" s="1143"/>
      <c r="G50" s="369"/>
      <c r="H50" s="1184">
        <v>0</v>
      </c>
      <c r="I50" s="1173"/>
      <c r="J50" s="369"/>
      <c r="K50" s="1185">
        <v>0</v>
      </c>
      <c r="L50" s="1173"/>
      <c r="M50" s="1174"/>
      <c r="N50" s="1185">
        <v>0.6</v>
      </c>
      <c r="O50" s="1175"/>
      <c r="P50" s="1176"/>
      <c r="Q50" s="1185">
        <v>-0.3</v>
      </c>
      <c r="R50" s="1177"/>
      <c r="S50" s="1174"/>
      <c r="T50" s="1184">
        <v>0</v>
      </c>
      <c r="U50" s="1173"/>
      <c r="V50" s="1174"/>
      <c r="W50" s="1186">
        <v>0.5</v>
      </c>
      <c r="X50" s="1152"/>
      <c r="Y50" s="1152"/>
      <c r="Z50" s="1184">
        <v>0</v>
      </c>
      <c r="AA50" s="1173"/>
      <c r="AB50" s="1174"/>
      <c r="AC50" s="1187">
        <v>0.1</v>
      </c>
      <c r="AD50" s="1175"/>
      <c r="AE50" s="1175"/>
      <c r="AF50" s="1185">
        <v>0.1</v>
      </c>
    </row>
    <row r="51" spans="1:33" ht="12" customHeight="1" thickTop="1" x14ac:dyDescent="0.2">
      <c r="A51" s="1198"/>
      <c r="B51" s="1198"/>
      <c r="C51" s="1198"/>
      <c r="D51" s="1199"/>
      <c r="E51" s="1195"/>
      <c r="F51" s="1196"/>
      <c r="G51" s="789"/>
      <c r="H51" s="1197"/>
      <c r="I51" s="1319"/>
      <c r="J51" s="789"/>
      <c r="K51" s="1197"/>
      <c r="L51" s="1319"/>
      <c r="M51" s="789"/>
      <c r="N51" s="1198"/>
      <c r="O51" s="1198"/>
      <c r="P51" s="1199"/>
      <c r="Q51" s="1195"/>
      <c r="R51" s="1196"/>
      <c r="S51" s="789"/>
      <c r="T51" s="1319"/>
      <c r="U51" s="1319"/>
      <c r="V51" s="789"/>
      <c r="W51" s="1319"/>
      <c r="X51" s="1319"/>
      <c r="Y51" s="1319"/>
      <c r="Z51" s="1319"/>
      <c r="AA51" s="1319"/>
      <c r="AB51" s="789"/>
      <c r="AC51" s="1198"/>
      <c r="AD51" s="1198"/>
      <c r="AE51" s="1198"/>
      <c r="AF51" s="1198"/>
    </row>
    <row r="52" spans="1:33" ht="12" customHeight="1" x14ac:dyDescent="0.2">
      <c r="E52" s="1198"/>
      <c r="F52" s="1198"/>
      <c r="G52" s="1198"/>
      <c r="H52" s="1198"/>
      <c r="I52" s="1198"/>
      <c r="J52" s="789"/>
      <c r="K52" s="789"/>
      <c r="L52" s="789"/>
      <c r="M52" s="1198"/>
      <c r="N52" s="1198"/>
      <c r="O52" s="1198"/>
      <c r="P52" s="1198"/>
      <c r="Q52" s="1198"/>
      <c r="R52" s="1198"/>
      <c r="S52" s="1198"/>
      <c r="T52" s="1198"/>
      <c r="U52" s="1198"/>
      <c r="V52" s="789"/>
      <c r="W52" s="789"/>
      <c r="X52" s="789"/>
      <c r="Y52" s="789"/>
      <c r="Z52" s="789"/>
      <c r="AA52" s="789"/>
      <c r="AB52" s="1198"/>
      <c r="AC52" s="1198"/>
      <c r="AD52" s="1198"/>
      <c r="AE52" s="1198"/>
      <c r="AF52" s="1198"/>
    </row>
    <row r="53" spans="1:33" ht="14.1" customHeight="1" x14ac:dyDescent="0.2">
      <c r="A53" s="268" t="s">
        <v>333</v>
      </c>
      <c r="B53" s="1631" t="s">
        <v>393</v>
      </c>
      <c r="C53" s="1631"/>
      <c r="D53" s="1631"/>
      <c r="E53" s="1631"/>
      <c r="F53" s="1631"/>
      <c r="G53" s="1631"/>
      <c r="H53" s="1631"/>
      <c r="I53" s="1631"/>
      <c r="J53" s="1631"/>
      <c r="K53" s="1631"/>
      <c r="L53" s="1631"/>
      <c r="M53" s="1631"/>
      <c r="N53" s="1631"/>
      <c r="O53" s="1631"/>
      <c r="P53" s="1631"/>
      <c r="Q53" s="1631"/>
      <c r="R53" s="1631"/>
      <c r="S53" s="1631"/>
      <c r="T53" s="1631"/>
      <c r="U53" s="1631"/>
      <c r="V53" s="1631"/>
      <c r="W53" s="1631"/>
      <c r="X53" s="1631"/>
      <c r="Y53" s="1631"/>
      <c r="Z53" s="1631"/>
      <c r="AA53" s="1631"/>
      <c r="AB53" s="1631"/>
      <c r="AC53" s="1631"/>
      <c r="AD53" s="1631"/>
      <c r="AE53" s="1631"/>
      <c r="AF53" s="1631"/>
      <c r="AG53" s="431"/>
    </row>
    <row r="54" spans="1:33" ht="24.75" customHeight="1" x14ac:dyDescent="0.2">
      <c r="A54" s="268" t="s">
        <v>330</v>
      </c>
      <c r="B54" s="1631" t="s">
        <v>667</v>
      </c>
      <c r="C54" s="1631"/>
      <c r="D54" s="1631"/>
      <c r="E54" s="1631"/>
      <c r="F54" s="1631"/>
      <c r="G54" s="1631"/>
      <c r="H54" s="1631"/>
      <c r="I54" s="1631"/>
      <c r="J54" s="1631"/>
      <c r="K54" s="1631"/>
      <c r="L54" s="1631"/>
      <c r="M54" s="1631"/>
      <c r="N54" s="1631"/>
      <c r="O54" s="1631"/>
      <c r="P54" s="1631"/>
      <c r="Q54" s="1631"/>
      <c r="R54" s="1631"/>
      <c r="S54" s="1631"/>
      <c r="T54" s="1631"/>
      <c r="U54" s="1631"/>
      <c r="V54" s="1631"/>
      <c r="W54" s="1631"/>
      <c r="X54" s="1631"/>
      <c r="Y54" s="1631"/>
      <c r="Z54" s="1631"/>
      <c r="AA54" s="1631"/>
      <c r="AB54" s="1631"/>
      <c r="AC54" s="1631"/>
      <c r="AD54" s="1631"/>
      <c r="AE54" s="1631"/>
      <c r="AF54" s="1631"/>
      <c r="AG54" s="431"/>
    </row>
    <row r="55" spans="1:33" ht="13.5" customHeight="1" x14ac:dyDescent="0.2">
      <c r="A55" s="268" t="s">
        <v>332</v>
      </c>
      <c r="B55" s="1631" t="s">
        <v>682</v>
      </c>
      <c r="C55" s="1631"/>
      <c r="D55" s="1631"/>
      <c r="E55" s="1631"/>
      <c r="F55" s="1631"/>
      <c r="G55" s="1631"/>
      <c r="H55" s="1631"/>
      <c r="I55" s="1631"/>
      <c r="J55" s="1631"/>
      <c r="K55" s="1631"/>
      <c r="L55" s="1631"/>
      <c r="M55" s="1631"/>
      <c r="N55" s="1631"/>
      <c r="O55" s="1631"/>
      <c r="P55" s="1631"/>
      <c r="Q55" s="1631"/>
      <c r="R55" s="1631"/>
      <c r="S55" s="1631"/>
      <c r="T55" s="1631"/>
      <c r="U55" s="1631"/>
      <c r="V55" s="1631"/>
      <c r="W55" s="1631"/>
      <c r="X55" s="1631"/>
      <c r="Y55" s="1631"/>
      <c r="Z55" s="1631"/>
      <c r="AA55" s="1631"/>
      <c r="AB55" s="1631"/>
      <c r="AC55" s="1631"/>
      <c r="AD55" s="1631"/>
      <c r="AE55" s="1631"/>
      <c r="AF55" s="1631"/>
      <c r="AG55" s="431"/>
    </row>
    <row r="56" spans="1:33" ht="24" customHeight="1" x14ac:dyDescent="0.2">
      <c r="A56" s="268" t="s">
        <v>334</v>
      </c>
      <c r="B56" s="1631" t="s">
        <v>663</v>
      </c>
      <c r="C56" s="1631"/>
      <c r="D56" s="1631"/>
      <c r="E56" s="1631"/>
      <c r="F56" s="1631"/>
      <c r="G56" s="1631"/>
      <c r="H56" s="1631"/>
      <c r="I56" s="1631"/>
      <c r="J56" s="1631"/>
      <c r="K56" s="1631"/>
      <c r="L56" s="1631"/>
      <c r="M56" s="1631"/>
      <c r="N56" s="1631"/>
      <c r="O56" s="1631"/>
      <c r="P56" s="1631"/>
      <c r="Q56" s="1631"/>
      <c r="R56" s="1631"/>
      <c r="S56" s="1631"/>
      <c r="T56" s="1631"/>
      <c r="U56" s="1631"/>
      <c r="V56" s="1631"/>
      <c r="W56" s="1631"/>
      <c r="X56" s="1631"/>
      <c r="Y56" s="1631"/>
      <c r="Z56" s="1631"/>
      <c r="AA56" s="1631"/>
      <c r="AB56" s="1631"/>
      <c r="AC56" s="1631"/>
      <c r="AD56" s="1631"/>
      <c r="AE56" s="1631"/>
      <c r="AF56" s="1631"/>
      <c r="AG56" s="431"/>
    </row>
    <row r="57" spans="1:33" x14ac:dyDescent="0.2">
      <c r="B57" s="431"/>
      <c r="C57" s="431"/>
      <c r="D57" s="431"/>
      <c r="E57" s="431"/>
      <c r="F57" s="431"/>
      <c r="G57" s="431"/>
      <c r="H57" s="431"/>
      <c r="I57" s="431"/>
      <c r="J57" s="431"/>
      <c r="K57" s="431"/>
      <c r="L57" s="431"/>
      <c r="M57" s="431"/>
      <c r="N57" s="431"/>
      <c r="O57" s="431"/>
      <c r="P57" s="431"/>
      <c r="Q57" s="431"/>
      <c r="R57" s="431"/>
      <c r="S57" s="431"/>
      <c r="T57" s="431"/>
      <c r="U57" s="431"/>
      <c r="V57" s="431"/>
      <c r="W57" s="431"/>
      <c r="X57" s="623"/>
      <c r="Y57" s="623"/>
      <c r="Z57" s="623"/>
      <c r="AA57" s="431"/>
      <c r="AB57" s="431"/>
      <c r="AC57" s="431"/>
      <c r="AD57" s="431"/>
      <c r="AE57" s="431"/>
      <c r="AF57" s="431"/>
    </row>
  </sheetData>
  <sheetProtection formatCells="0" formatColumns="0" formatRows="0" insertColumns="0" insertRows="0" insertHyperlinks="0" deleteColumns="0" deleteRows="0" sort="0" autoFilter="0" pivotTables="0"/>
  <customSheetViews>
    <customSheetView guid="{37FF72F6-90B1-42B8-8DBF-DD3FAC5BA85D}" fitToPage="1">
      <selection activeCell="B55" sqref="B55:AF55"/>
      <pageMargins left="0.25" right="0.25" top="0.5" bottom="0.5" header="0.3" footer="0.3"/>
      <printOptions horizontalCentered="1"/>
      <pageSetup scale="72" orientation="landscape" r:id="rId1"/>
      <headerFooter>
        <oddFooter>&amp;L&amp;K0070C0The Allstate Corporation 4Q19 Supplement&amp;R&amp;K000000&amp;A</oddFooter>
      </headerFooter>
    </customSheetView>
    <customSheetView guid="{2C9B2C1A-81A6-48A3-8FB1-DCFE0A20C29C}" fitToPage="1" topLeftCell="A31">
      <selection activeCell="B59" sqref="B59"/>
      <pageMargins left="0.25" right="0.25" top="0.5" bottom="0.5" header="0.3" footer="0.3"/>
      <printOptions horizontalCentered="1"/>
      <pageSetup scale="72" orientation="landscape" r:id="rId2"/>
      <headerFooter>
        <oddFooter>&amp;L&amp;K0070C0The Allstate Corporation 4Q19 Supplement&amp;R&amp;K000000&amp;A</oddFooter>
      </headerFooter>
    </customSheetView>
    <customSheetView guid="{890510C0-555E-4CA3-90D8-F97D8CDBC7E8}" fitToPage="1">
      <selection activeCell="B57" sqref="B57"/>
      <pageMargins left="0.25" right="0.25" top="0.5" bottom="0.5" header="0.3" footer="0.3"/>
      <printOptions horizontalCentered="1"/>
      <pageSetup scale="72"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72" orientation="landscape" r:id="rId4"/>
      <headerFooter>
        <oddFooter>&amp;L&amp;K0070C0The Allstate Corporation 4Q19 Supplement&amp;R&amp;K000000&amp;A</oddFooter>
      </headerFooter>
    </customSheetView>
    <customSheetView guid="{0B7FDDCE-76D6-4341-B795-862A34477CB3}" fitToPage="1">
      <selection activeCell="M38" sqref="M38"/>
      <pageMargins left="0.25" right="0.25" top="0.5" bottom="0.5" header="0.3" footer="0.3"/>
      <printOptions horizontalCentered="1"/>
      <pageSetup scale="72" orientation="landscape" r:id="rId5"/>
      <headerFooter>
        <oddFooter>&amp;L&amp;K0070C0The Allstate Corporation 4Q19 Supplement&amp;R&amp;K000000&amp;A</oddFooter>
      </headerFooter>
    </customSheetView>
    <customSheetView guid="{77D3E7D1-C189-4FFB-8084-AE3691A2CCAC}" fitToPage="1" topLeftCell="A31">
      <selection activeCell="B55" sqref="B55:AF55"/>
      <pageMargins left="0.25" right="0.25" top="0.5" bottom="0.5" header="0.3" footer="0.3"/>
      <printOptions horizontalCentered="1"/>
      <pageSetup scale="72" orientation="landscape" r:id="rId6"/>
      <headerFooter>
        <oddFooter>&amp;L&amp;K0070C0The Allstate Corporation 4Q19 Supplement&amp;R&amp;K000000&amp;A</oddFooter>
      </headerFooter>
    </customSheetView>
  </customSheetViews>
  <mergeCells count="51">
    <mergeCell ref="B53:AF53"/>
    <mergeCell ref="B55:AF55"/>
    <mergeCell ref="B54:AF54"/>
    <mergeCell ref="B56:AF56"/>
    <mergeCell ref="A7:B7"/>
    <mergeCell ref="A18:B18"/>
    <mergeCell ref="A8:B8"/>
    <mergeCell ref="A9:B9"/>
    <mergeCell ref="A10:B10"/>
    <mergeCell ref="A11:B11"/>
    <mergeCell ref="A12:B12"/>
    <mergeCell ref="A13:B13"/>
    <mergeCell ref="A14:B14"/>
    <mergeCell ref="A15:B15"/>
    <mergeCell ref="A16:B16"/>
    <mergeCell ref="A17:B17"/>
    <mergeCell ref="A4:B4"/>
    <mergeCell ref="D4:AA4"/>
    <mergeCell ref="A1:AF1"/>
    <mergeCell ref="A2:AF2"/>
    <mergeCell ref="AC4:AF4"/>
    <mergeCell ref="A46:B46"/>
    <mergeCell ref="A47:B47"/>
    <mergeCell ref="A30:B30"/>
    <mergeCell ref="A19:B19"/>
    <mergeCell ref="A20:B20"/>
    <mergeCell ref="A21:B21"/>
    <mergeCell ref="A22:B22"/>
    <mergeCell ref="A23:B23"/>
    <mergeCell ref="A24:B24"/>
    <mergeCell ref="A25:B25"/>
    <mergeCell ref="A26:B26"/>
    <mergeCell ref="A27:B27"/>
    <mergeCell ref="A28:B28"/>
    <mergeCell ref="A29:B29"/>
    <mergeCell ref="A48:B48"/>
    <mergeCell ref="A49:B49"/>
    <mergeCell ref="A50:B50"/>
    <mergeCell ref="A44:B44"/>
    <mergeCell ref="A31:B31"/>
    <mergeCell ref="A42:B42"/>
    <mergeCell ref="A43:B43"/>
    <mergeCell ref="A33:B33"/>
    <mergeCell ref="A35:B35"/>
    <mergeCell ref="A36:B36"/>
    <mergeCell ref="A39:B39"/>
    <mergeCell ref="A40:B40"/>
    <mergeCell ref="A37:B37"/>
    <mergeCell ref="A38:B38"/>
    <mergeCell ref="A41:B41"/>
    <mergeCell ref="A45:B45"/>
  </mergeCells>
  <printOptions horizontalCentered="1"/>
  <pageMargins left="0.25" right="0.25" top="0.5" bottom="0.5" header="0.3" footer="0.3"/>
  <pageSetup scale="72" orientation="landscape" r:id="rId7"/>
  <headerFooter>
    <oddFooter>&amp;L&amp;K0070C0The Allstate Corporation 4Q19 Supplement&amp;R&amp;K000000&amp;A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F51"/>
  <sheetViews>
    <sheetView zoomScaleNormal="100" workbookViewId="0">
      <selection sqref="A1:V1"/>
    </sheetView>
  </sheetViews>
  <sheetFormatPr defaultColWidth="13.7109375" defaultRowHeight="12.75" x14ac:dyDescent="0.2"/>
  <cols>
    <col min="1" max="1" width="2.85546875" style="83" customWidth="1"/>
    <col min="2" max="2" width="14.28515625" style="83" customWidth="1"/>
    <col min="3" max="3" width="2.42578125" style="83" customWidth="1"/>
    <col min="4" max="4" width="14" style="83" customWidth="1"/>
    <col min="5" max="5" width="2.42578125" style="83" customWidth="1"/>
    <col min="6" max="6" width="14.5703125" style="83" customWidth="1"/>
    <col min="7" max="7" width="2.42578125" style="83" customWidth="1"/>
    <col min="8" max="8" width="14" style="83" customWidth="1"/>
    <col min="9" max="9" width="4.140625" style="83" customWidth="1"/>
    <col min="10" max="10" width="2.42578125" style="83" customWidth="1"/>
    <col min="11" max="11" width="14" style="83" customWidth="1"/>
    <col min="12" max="12" width="2.42578125" style="83" customWidth="1"/>
    <col min="13" max="13" width="14.5703125" style="83" customWidth="1"/>
    <col min="14" max="14" width="4.140625" style="83" customWidth="1"/>
    <col min="15" max="15" width="14" style="83" customWidth="1"/>
    <col min="16" max="16" width="4.140625" style="83" customWidth="1"/>
    <col min="17" max="17" width="2.42578125" style="83" customWidth="1"/>
    <col min="18" max="18" width="14" style="83" customWidth="1"/>
    <col min="19" max="19" width="2.42578125" style="83" customWidth="1"/>
    <col min="20" max="20" width="14.140625" style="83" customWidth="1"/>
    <col min="21" max="21" width="3" style="83" bestFit="1" customWidth="1"/>
    <col min="22" max="22" width="14" style="83" customWidth="1"/>
    <col min="23" max="23" width="2.7109375" style="83" bestFit="1" customWidth="1"/>
    <col min="24" max="24" width="5.28515625" style="83" customWidth="1"/>
    <col min="25" max="16384" width="13.7109375" style="83"/>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321"/>
      <c r="X1" s="1321"/>
      <c r="Y1" s="1321"/>
      <c r="Z1" s="1321"/>
      <c r="AA1" s="1321"/>
      <c r="AB1" s="1321"/>
      <c r="AC1" s="1321"/>
      <c r="AD1" s="1321"/>
      <c r="AE1" s="1321"/>
      <c r="AF1" s="1321"/>
    </row>
    <row r="2" spans="1:32" ht="14.1" customHeight="1" x14ac:dyDescent="0.25">
      <c r="A2" s="1637" t="s">
        <v>396</v>
      </c>
      <c r="B2" s="1637"/>
      <c r="C2" s="1637"/>
      <c r="D2" s="1637"/>
      <c r="E2" s="1637"/>
      <c r="F2" s="1637"/>
      <c r="G2" s="1637"/>
      <c r="H2" s="1637"/>
      <c r="I2" s="1637"/>
      <c r="J2" s="1637"/>
      <c r="K2" s="1637"/>
      <c r="L2" s="1637"/>
      <c r="M2" s="1637"/>
      <c r="N2" s="1637"/>
      <c r="O2" s="1637"/>
      <c r="P2" s="1637"/>
      <c r="Q2" s="1637"/>
      <c r="R2" s="1637"/>
      <c r="S2" s="1637"/>
      <c r="T2" s="1637"/>
      <c r="U2" s="1637"/>
      <c r="V2" s="1637"/>
      <c r="W2" s="1410"/>
      <c r="X2" s="1410"/>
      <c r="Y2" s="1321"/>
      <c r="Z2" s="1321"/>
      <c r="AA2" s="1321"/>
      <c r="AB2" s="1321"/>
      <c r="AC2" s="1321"/>
      <c r="AD2" s="1321"/>
      <c r="AE2" s="1321"/>
      <c r="AF2" s="1321"/>
    </row>
    <row r="3" spans="1:32" x14ac:dyDescent="0.2">
      <c r="A3" s="1321"/>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25.9" customHeight="1" x14ac:dyDescent="0.2">
      <c r="A4" s="1321"/>
      <c r="B4" s="1321"/>
      <c r="C4" s="1321"/>
      <c r="D4" s="1628" t="s">
        <v>638</v>
      </c>
      <c r="E4" s="1638"/>
      <c r="F4" s="1638"/>
      <c r="G4" s="1638"/>
      <c r="H4" s="1638"/>
      <c r="I4" s="1321"/>
      <c r="J4" s="1321"/>
      <c r="K4" s="1628" t="s">
        <v>639</v>
      </c>
      <c r="L4" s="1638"/>
      <c r="M4" s="1638"/>
      <c r="N4" s="1638"/>
      <c r="O4" s="1638"/>
      <c r="P4" s="1321"/>
      <c r="Q4" s="1321"/>
      <c r="R4" s="1621" t="s">
        <v>548</v>
      </c>
      <c r="S4" s="1635"/>
      <c r="T4" s="1635"/>
      <c r="U4" s="1635"/>
      <c r="V4" s="1635"/>
      <c r="W4" s="1321"/>
      <c r="X4" s="1321"/>
      <c r="Y4" s="1321"/>
      <c r="Z4" s="1321"/>
      <c r="AA4" s="1321"/>
      <c r="AB4" s="1321"/>
      <c r="AC4" s="1321"/>
      <c r="AD4" s="1321"/>
      <c r="AE4" s="1321"/>
      <c r="AF4" s="1321"/>
    </row>
    <row r="5" spans="1:32" ht="25.9" customHeight="1" x14ac:dyDescent="0.2">
      <c r="A5" s="1321"/>
      <c r="B5" s="1321"/>
      <c r="C5" s="1321"/>
      <c r="D5" s="1411" t="s">
        <v>483</v>
      </c>
      <c r="E5" s="1238"/>
      <c r="F5" s="1411" t="s">
        <v>484</v>
      </c>
      <c r="G5" s="1238"/>
      <c r="H5" s="1411" t="s">
        <v>485</v>
      </c>
      <c r="I5" s="1238"/>
      <c r="J5" s="1238"/>
      <c r="K5" s="1411" t="s">
        <v>495</v>
      </c>
      <c r="L5" s="1238"/>
      <c r="M5" s="1411" t="s">
        <v>400</v>
      </c>
      <c r="N5" s="1238"/>
      <c r="O5" s="1411" t="s">
        <v>466</v>
      </c>
      <c r="P5" s="1320"/>
      <c r="Q5" s="1320"/>
      <c r="R5" s="1411" t="s">
        <v>495</v>
      </c>
      <c r="S5" s="1238"/>
      <c r="T5" s="1411" t="s">
        <v>400</v>
      </c>
      <c r="U5" s="1238"/>
      <c r="V5" s="1411" t="s">
        <v>466</v>
      </c>
      <c r="W5" s="1321"/>
      <c r="X5" s="1321"/>
      <c r="Y5" s="1321"/>
      <c r="Z5" s="1321"/>
      <c r="AA5" s="1321"/>
      <c r="AB5" s="1321"/>
      <c r="AC5" s="1321"/>
      <c r="AD5" s="1321"/>
      <c r="AE5" s="1321"/>
      <c r="AF5" s="1321"/>
    </row>
    <row r="6" spans="1:32" ht="15.75" customHeight="1" x14ac:dyDescent="0.2">
      <c r="A6" s="1608" t="s">
        <v>173</v>
      </c>
      <c r="B6" s="1606"/>
      <c r="C6" s="1321"/>
      <c r="D6" s="341"/>
      <c r="E6" s="1321"/>
      <c r="F6" s="341"/>
      <c r="G6" s="1321"/>
      <c r="H6" s="341"/>
      <c r="I6" s="1321"/>
      <c r="J6" s="1321"/>
      <c r="K6" s="341"/>
      <c r="L6" s="1321"/>
      <c r="M6" s="341"/>
      <c r="N6" s="1321"/>
      <c r="O6" s="341"/>
      <c r="P6" s="1321"/>
      <c r="Q6" s="1321"/>
      <c r="R6" s="341"/>
      <c r="S6" s="1321"/>
      <c r="T6" s="341"/>
      <c r="U6" s="1321"/>
      <c r="V6" s="341"/>
      <c r="W6" s="1321"/>
      <c r="X6" s="1321"/>
      <c r="Y6" s="1321"/>
      <c r="Z6" s="1321"/>
      <c r="AA6" s="1321"/>
      <c r="AB6" s="1321"/>
      <c r="AC6" s="1321"/>
      <c r="AD6" s="1321"/>
      <c r="AE6" s="1321"/>
      <c r="AF6" s="1321"/>
    </row>
    <row r="7" spans="1:32" ht="14.45" customHeight="1" x14ac:dyDescent="0.2">
      <c r="A7" s="1634" t="s">
        <v>481</v>
      </c>
      <c r="B7" s="1634"/>
      <c r="C7" s="1321"/>
      <c r="D7" s="353">
        <v>26</v>
      </c>
      <c r="E7" s="353"/>
      <c r="F7" s="1383">
        <v>0.8</v>
      </c>
      <c r="G7" s="353"/>
      <c r="H7" s="1383">
        <v>2.6</v>
      </c>
      <c r="I7" s="362"/>
      <c r="J7" s="362"/>
      <c r="K7" s="353">
        <v>24</v>
      </c>
      <c r="L7" s="353"/>
      <c r="M7" s="1383">
        <v>0.5</v>
      </c>
      <c r="N7" s="353"/>
      <c r="O7" s="1383">
        <v>3.1</v>
      </c>
      <c r="P7" s="362"/>
      <c r="Q7" s="362"/>
      <c r="R7" s="1412">
        <v>20</v>
      </c>
      <c r="S7" s="362"/>
      <c r="T7" s="1109">
        <v>0.8</v>
      </c>
      <c r="U7" s="1112"/>
      <c r="V7" s="1109">
        <v>3.4</v>
      </c>
      <c r="W7" s="1320"/>
      <c r="X7" s="1321"/>
      <c r="Y7" s="1321"/>
      <c r="Z7" s="1321"/>
      <c r="AA7" s="1321"/>
      <c r="AB7" s="1321"/>
      <c r="AC7" s="1321"/>
      <c r="AD7" s="1321"/>
      <c r="AE7" s="1321"/>
      <c r="AF7" s="1321"/>
    </row>
    <row r="8" spans="1:32" ht="14.45" customHeight="1" x14ac:dyDescent="0.2">
      <c r="A8" s="1634" t="s">
        <v>482</v>
      </c>
      <c r="B8" s="1634"/>
      <c r="C8" s="1321"/>
      <c r="D8" s="353">
        <v>12</v>
      </c>
      <c r="E8" s="353"/>
      <c r="F8" s="1383">
        <v>0.7</v>
      </c>
      <c r="G8" s="353"/>
      <c r="H8" s="1383">
        <v>4.9000000000000004</v>
      </c>
      <c r="I8" s="362"/>
      <c r="J8" s="362"/>
      <c r="K8" s="353">
        <v>12</v>
      </c>
      <c r="L8" s="353"/>
      <c r="M8" s="1383">
        <v>0.3</v>
      </c>
      <c r="N8" s="353"/>
      <c r="O8" s="1383">
        <v>3.5</v>
      </c>
      <c r="P8" s="362"/>
      <c r="Q8" s="362"/>
      <c r="R8" s="1412">
        <v>4</v>
      </c>
      <c r="S8" s="362"/>
      <c r="T8" s="1109">
        <v>0.1</v>
      </c>
      <c r="U8" s="1112"/>
      <c r="V8" s="1109">
        <v>5.0999999999999996</v>
      </c>
      <c r="W8" s="1321"/>
      <c r="X8" s="1321"/>
      <c r="Y8" s="1321"/>
      <c r="Z8" s="1321"/>
      <c r="AA8" s="1321"/>
      <c r="AB8" s="1321"/>
      <c r="AC8" s="1321"/>
      <c r="AD8" s="1321"/>
      <c r="AE8" s="1321"/>
      <c r="AF8" s="1321"/>
    </row>
    <row r="9" spans="1:32" ht="12" customHeight="1" x14ac:dyDescent="0.2">
      <c r="A9" s="1606"/>
      <c r="B9" s="1606"/>
      <c r="C9" s="1321"/>
      <c r="D9" s="353"/>
      <c r="E9" s="353"/>
      <c r="F9" s="353"/>
      <c r="G9" s="353"/>
      <c r="H9" s="1383"/>
      <c r="I9" s="362"/>
      <c r="J9" s="362"/>
      <c r="K9" s="353"/>
      <c r="L9" s="353"/>
      <c r="M9" s="353"/>
      <c r="N9" s="353"/>
      <c r="O9" s="1383"/>
      <c r="P9" s="362"/>
      <c r="Q9" s="362"/>
      <c r="R9" s="1413"/>
      <c r="S9" s="362"/>
      <c r="T9" s="1109"/>
      <c r="U9" s="1112"/>
      <c r="V9" s="1109"/>
      <c r="W9" s="1321"/>
      <c r="X9" s="1321"/>
      <c r="Y9" s="1321"/>
      <c r="Z9" s="1321"/>
      <c r="AA9" s="1321"/>
      <c r="AB9" s="1321"/>
      <c r="AC9" s="1321"/>
      <c r="AD9" s="1321"/>
      <c r="AE9" s="1321"/>
      <c r="AF9" s="1321"/>
    </row>
    <row r="10" spans="1:32" ht="12" customHeight="1" x14ac:dyDescent="0.2">
      <c r="A10" s="1608" t="s">
        <v>148</v>
      </c>
      <c r="B10" s="1606"/>
      <c r="C10" s="1321"/>
      <c r="D10" s="353"/>
      <c r="E10" s="353"/>
      <c r="F10" s="353"/>
      <c r="G10" s="353"/>
      <c r="H10" s="1383"/>
      <c r="I10" s="362"/>
      <c r="J10" s="362"/>
      <c r="K10" s="353"/>
      <c r="L10" s="353"/>
      <c r="M10" s="353"/>
      <c r="N10" s="353"/>
      <c r="O10" s="1383"/>
      <c r="P10" s="362"/>
      <c r="Q10" s="362"/>
      <c r="R10" s="1413"/>
      <c r="S10" s="362"/>
      <c r="T10" s="1109"/>
      <c r="U10" s="1112"/>
      <c r="V10" s="1109"/>
      <c r="W10" s="1321"/>
      <c r="X10" s="1321"/>
      <c r="Y10" s="1321"/>
      <c r="Z10" s="1321"/>
      <c r="AA10" s="1321"/>
      <c r="AB10" s="1321"/>
      <c r="AC10" s="1321"/>
      <c r="AD10" s="1321"/>
      <c r="AE10" s="1321"/>
      <c r="AF10" s="1321"/>
    </row>
    <row r="11" spans="1:32" ht="12" customHeight="1" x14ac:dyDescent="0.2">
      <c r="A11" s="1634" t="s">
        <v>141</v>
      </c>
      <c r="B11" s="1634"/>
      <c r="C11" s="1321"/>
      <c r="D11" s="353">
        <v>12</v>
      </c>
      <c r="E11" s="353"/>
      <c r="F11" s="1383">
        <v>0.9</v>
      </c>
      <c r="G11" s="353"/>
      <c r="H11" s="1383">
        <v>5.2</v>
      </c>
      <c r="I11" s="362"/>
      <c r="J11" s="362"/>
      <c r="K11" s="353">
        <v>15</v>
      </c>
      <c r="L11" s="353"/>
      <c r="M11" s="1383">
        <v>1.1000000000000001</v>
      </c>
      <c r="N11" s="353"/>
      <c r="O11" s="1383">
        <v>2.8</v>
      </c>
      <c r="P11" s="362"/>
      <c r="Q11" s="362"/>
      <c r="R11" s="1412">
        <v>6</v>
      </c>
      <c r="S11" s="362"/>
      <c r="T11" s="1109">
        <v>2.4</v>
      </c>
      <c r="U11" s="1112"/>
      <c r="V11" s="1109">
        <v>5.2998705085823898</v>
      </c>
      <c r="W11" s="1321"/>
      <c r="X11" s="1321"/>
      <c r="Y11" s="1321"/>
      <c r="Z11" s="1321"/>
      <c r="AA11" s="1321"/>
      <c r="AB11" s="1321"/>
      <c r="AC11" s="1321"/>
      <c r="AD11" s="1321"/>
      <c r="AE11" s="1321"/>
      <c r="AF11" s="1321"/>
    </row>
    <row r="12" spans="1:32" ht="12" customHeight="1" x14ac:dyDescent="0.2">
      <c r="A12" s="1634" t="s">
        <v>401</v>
      </c>
      <c r="B12" s="1634"/>
      <c r="C12" s="1321"/>
      <c r="D12" s="353">
        <v>0</v>
      </c>
      <c r="E12" s="353"/>
      <c r="F12" s="1383">
        <v>0</v>
      </c>
      <c r="G12" s="353"/>
      <c r="H12" s="1383">
        <v>0</v>
      </c>
      <c r="I12" s="362"/>
      <c r="J12" s="362"/>
      <c r="K12" s="353">
        <v>1</v>
      </c>
      <c r="L12" s="353"/>
      <c r="M12" s="1383">
        <v>0</v>
      </c>
      <c r="N12" s="353"/>
      <c r="O12" s="1383">
        <v>-3</v>
      </c>
      <c r="P12" s="362"/>
      <c r="Q12" s="362"/>
      <c r="R12" s="1412">
        <v>2</v>
      </c>
      <c r="S12" s="362"/>
      <c r="T12" s="1109">
        <v>2.7</v>
      </c>
      <c r="U12" s="1112"/>
      <c r="V12" s="1109">
        <v>19.899999999999999</v>
      </c>
      <c r="W12" s="1321"/>
      <c r="X12" s="1321"/>
      <c r="Y12" s="1321"/>
      <c r="Z12" s="1321"/>
      <c r="AA12" s="1321"/>
      <c r="AB12" s="1321"/>
      <c r="AC12" s="1321"/>
      <c r="AD12" s="1321"/>
      <c r="AE12" s="1321"/>
      <c r="AF12" s="1321"/>
    </row>
    <row r="13" spans="1:32" ht="12" customHeight="1" x14ac:dyDescent="0.2">
      <c r="A13" s="1606"/>
      <c r="B13" s="1606"/>
      <c r="C13" s="1321"/>
      <c r="D13" s="353"/>
      <c r="E13" s="353"/>
      <c r="F13" s="1383"/>
      <c r="G13" s="353"/>
      <c r="H13" s="1383"/>
      <c r="I13" s="362"/>
      <c r="J13" s="362"/>
      <c r="K13" s="353"/>
      <c r="L13" s="353"/>
      <c r="M13" s="1383"/>
      <c r="N13" s="353"/>
      <c r="O13" s="1383"/>
      <c r="P13" s="362"/>
      <c r="Q13" s="362"/>
      <c r="R13" s="1413"/>
      <c r="S13" s="362"/>
      <c r="T13" s="1109"/>
      <c r="U13" s="1112"/>
      <c r="V13" s="1109"/>
      <c r="W13" s="1321"/>
      <c r="X13" s="1321"/>
      <c r="Y13" s="1321"/>
      <c r="Z13" s="1321"/>
      <c r="AA13" s="1321"/>
      <c r="AB13" s="1321"/>
      <c r="AC13" s="1321"/>
      <c r="AD13" s="1321"/>
      <c r="AE13" s="1321"/>
      <c r="AF13" s="1321"/>
    </row>
    <row r="14" spans="1:32" ht="12" customHeight="1" x14ac:dyDescent="0.2">
      <c r="A14" s="1608" t="s">
        <v>150</v>
      </c>
      <c r="B14" s="1606"/>
      <c r="C14" s="1321"/>
      <c r="D14" s="353"/>
      <c r="E14" s="353"/>
      <c r="F14" s="1383"/>
      <c r="G14" s="353"/>
      <c r="H14" s="1383"/>
      <c r="I14" s="362"/>
      <c r="J14" s="362"/>
      <c r="K14" s="353"/>
      <c r="L14" s="353"/>
      <c r="M14" s="1383"/>
      <c r="N14" s="353"/>
      <c r="O14" s="1383"/>
      <c r="P14" s="362"/>
      <c r="Q14" s="362"/>
      <c r="R14" s="1413"/>
      <c r="S14" s="362"/>
      <c r="T14" s="1109"/>
      <c r="U14" s="1112"/>
      <c r="V14" s="1109"/>
      <c r="W14" s="1321"/>
      <c r="X14" s="1321"/>
      <c r="Y14" s="1321"/>
      <c r="Z14" s="1321"/>
      <c r="AA14" s="1321"/>
      <c r="AB14" s="1321"/>
      <c r="AC14" s="1321"/>
      <c r="AD14" s="1321"/>
      <c r="AE14" s="1321"/>
      <c r="AF14" s="1321"/>
    </row>
    <row r="15" spans="1:32" ht="12" customHeight="1" x14ac:dyDescent="0.2">
      <c r="A15" s="1634" t="s">
        <v>388</v>
      </c>
      <c r="B15" s="1634"/>
      <c r="C15" s="1321"/>
      <c r="D15" s="353">
        <v>9</v>
      </c>
      <c r="E15" s="353"/>
      <c r="F15" s="1383">
        <v>0.7</v>
      </c>
      <c r="G15" s="353"/>
      <c r="H15" s="1383">
        <v>4.4000000000000004</v>
      </c>
      <c r="I15" s="362"/>
      <c r="J15" s="362"/>
      <c r="K15" s="353">
        <v>6</v>
      </c>
      <c r="L15" s="353"/>
      <c r="M15" s="1383">
        <v>0.3</v>
      </c>
      <c r="N15" s="353"/>
      <c r="O15" s="1383">
        <v>2.4</v>
      </c>
      <c r="P15" s="362"/>
      <c r="Q15" s="362"/>
      <c r="R15" s="1412">
        <v>1</v>
      </c>
      <c r="S15" s="362"/>
      <c r="T15" s="1109">
        <v>0</v>
      </c>
      <c r="U15" s="1112"/>
      <c r="V15" s="1109">
        <v>3.6</v>
      </c>
      <c r="W15" s="1321"/>
      <c r="X15" s="1321"/>
      <c r="Y15" s="1321"/>
      <c r="Z15" s="1321"/>
      <c r="AA15" s="1321"/>
      <c r="AB15" s="1321"/>
      <c r="AC15" s="1321"/>
      <c r="AD15" s="1321"/>
      <c r="AE15" s="1321"/>
      <c r="AF15" s="1321"/>
    </row>
    <row r="16" spans="1:32" ht="12" customHeight="1" x14ac:dyDescent="0.2">
      <c r="A16" s="1634" t="s">
        <v>401</v>
      </c>
      <c r="B16" s="1634"/>
      <c r="C16" s="1321"/>
      <c r="D16" s="353">
        <v>8</v>
      </c>
      <c r="E16" s="353"/>
      <c r="F16" s="1383">
        <v>2.9</v>
      </c>
      <c r="G16" s="353"/>
      <c r="H16" s="1383">
        <v>15.2</v>
      </c>
      <c r="I16" s="362"/>
      <c r="J16" s="362"/>
      <c r="K16" s="353">
        <v>11</v>
      </c>
      <c r="L16" s="353"/>
      <c r="M16" s="1383">
        <v>3.5</v>
      </c>
      <c r="N16" s="353"/>
      <c r="O16" s="1383">
        <v>9.4</v>
      </c>
      <c r="P16" s="362"/>
      <c r="Q16" s="362"/>
      <c r="R16" s="1412">
        <v>8</v>
      </c>
      <c r="S16" s="362"/>
      <c r="T16" s="1109">
        <v>1.4</v>
      </c>
      <c r="U16" s="1112"/>
      <c r="V16" s="1109">
        <v>6.5</v>
      </c>
      <c r="W16" s="1321"/>
      <c r="X16" s="1321"/>
      <c r="Y16" s="1321"/>
      <c r="Z16" s="1321"/>
      <c r="AA16" s="1321"/>
      <c r="AB16" s="1321"/>
      <c r="AC16" s="1321"/>
      <c r="AD16" s="1321"/>
      <c r="AE16" s="1321"/>
      <c r="AF16" s="1321"/>
    </row>
    <row r="17" spans="1:32" x14ac:dyDescent="0.2">
      <c r="A17" s="1321"/>
      <c r="B17" s="1321"/>
      <c r="C17" s="1321"/>
      <c r="D17" s="1321"/>
      <c r="E17" s="1321"/>
      <c r="F17" s="1321"/>
      <c r="G17" s="1321"/>
      <c r="H17" s="1321"/>
      <c r="I17" s="1321"/>
      <c r="J17" s="1321"/>
      <c r="K17" s="1321"/>
      <c r="L17" s="1321"/>
      <c r="M17" s="1321"/>
      <c r="N17" s="1321"/>
      <c r="O17" s="1321"/>
      <c r="P17" s="1321"/>
      <c r="Q17" s="1321"/>
      <c r="R17" s="1321"/>
      <c r="S17" s="1321"/>
      <c r="T17" s="1321"/>
      <c r="U17" s="1321"/>
      <c r="V17" s="1321"/>
      <c r="W17" s="1321"/>
      <c r="X17" s="1321"/>
      <c r="Y17" s="1321"/>
      <c r="Z17" s="1321"/>
      <c r="AA17" s="1321"/>
      <c r="AB17" s="1321"/>
      <c r="AC17" s="1321"/>
      <c r="AD17" s="1321"/>
      <c r="AE17" s="1321"/>
      <c r="AF17" s="1321"/>
    </row>
    <row r="18" spans="1:32" ht="25.9" customHeight="1" x14ac:dyDescent="0.2">
      <c r="A18" s="1321"/>
      <c r="B18" s="1321"/>
      <c r="C18" s="1321"/>
      <c r="D18" s="1636" t="s">
        <v>494</v>
      </c>
      <c r="E18" s="1636"/>
      <c r="F18" s="1636"/>
      <c r="G18" s="1636"/>
      <c r="H18" s="1636"/>
      <c r="I18" s="1321"/>
      <c r="J18" s="1321"/>
      <c r="K18" s="1621" t="s">
        <v>397</v>
      </c>
      <c r="L18" s="1635"/>
      <c r="M18" s="1635"/>
      <c r="N18" s="1635"/>
      <c r="O18" s="1635"/>
      <c r="P18" s="1321"/>
      <c r="Q18" s="1321"/>
      <c r="R18" s="1621" t="s">
        <v>398</v>
      </c>
      <c r="S18" s="1635"/>
      <c r="T18" s="1635"/>
      <c r="U18" s="1635"/>
      <c r="V18" s="1635"/>
      <c r="W18" s="1321"/>
      <c r="X18" s="1321"/>
      <c r="Y18" s="1321"/>
      <c r="Z18" s="1321"/>
      <c r="AA18" s="1321"/>
      <c r="AB18" s="1321"/>
      <c r="AC18" s="1321"/>
      <c r="AD18" s="1321"/>
      <c r="AE18" s="1321"/>
      <c r="AF18" s="1321"/>
    </row>
    <row r="19" spans="1:32" ht="25.9" customHeight="1" x14ac:dyDescent="0.2">
      <c r="A19" s="1321"/>
      <c r="B19" s="1321"/>
      <c r="C19" s="1321"/>
      <c r="D19" s="1322" t="s">
        <v>399</v>
      </c>
      <c r="E19" s="1320"/>
      <c r="F19" s="1322" t="s">
        <v>400</v>
      </c>
      <c r="G19" s="1320"/>
      <c r="H19" s="1414" t="s">
        <v>466</v>
      </c>
      <c r="I19" s="1320"/>
      <c r="J19" s="1320"/>
      <c r="K19" s="1414" t="s">
        <v>399</v>
      </c>
      <c r="L19" s="1320"/>
      <c r="M19" s="1322" t="s">
        <v>400</v>
      </c>
      <c r="N19" s="1320"/>
      <c r="O19" s="1414" t="s">
        <v>466</v>
      </c>
      <c r="P19" s="1320"/>
      <c r="Q19" s="1320"/>
      <c r="R19" s="1322" t="s">
        <v>399</v>
      </c>
      <c r="S19" s="1320"/>
      <c r="T19" s="1322" t="s">
        <v>400</v>
      </c>
      <c r="U19" s="1320"/>
      <c r="V19" s="1414" t="s">
        <v>466</v>
      </c>
      <c r="W19" s="1321"/>
      <c r="X19" s="1321"/>
      <c r="Y19" s="1321"/>
      <c r="Z19" s="1321"/>
      <c r="AA19" s="1321"/>
      <c r="AB19" s="1321"/>
      <c r="AC19" s="1321"/>
      <c r="AD19" s="1321"/>
      <c r="AE19" s="1321"/>
      <c r="AF19" s="1321"/>
    </row>
    <row r="20" spans="1:32" ht="15.75" customHeight="1" x14ac:dyDescent="0.2">
      <c r="A20" s="1608" t="s">
        <v>173</v>
      </c>
      <c r="B20" s="1606"/>
      <c r="C20" s="1321"/>
      <c r="D20" s="341"/>
      <c r="E20" s="1321"/>
      <c r="F20" s="341"/>
      <c r="G20" s="1321"/>
      <c r="H20" s="341"/>
      <c r="I20" s="1321"/>
      <c r="J20" s="1321"/>
      <c r="K20" s="341"/>
      <c r="L20" s="1321"/>
      <c r="M20" s="341"/>
      <c r="N20" s="1321"/>
      <c r="O20" s="341"/>
      <c r="P20" s="1321"/>
      <c r="Q20" s="1321"/>
      <c r="R20" s="341"/>
      <c r="S20" s="1321"/>
      <c r="T20" s="341"/>
      <c r="U20" s="1321"/>
      <c r="V20" s="341"/>
      <c r="W20" s="1321"/>
      <c r="X20" s="1321"/>
      <c r="Y20" s="1321"/>
      <c r="Z20" s="1321"/>
      <c r="AA20" s="1321"/>
      <c r="AB20" s="1321"/>
      <c r="AC20" s="1321"/>
      <c r="AD20" s="1321"/>
      <c r="AE20" s="1321"/>
      <c r="AF20" s="1321"/>
    </row>
    <row r="21" spans="1:32" ht="14.45" customHeight="1" x14ac:dyDescent="0.2">
      <c r="A21" s="1634" t="s">
        <v>535</v>
      </c>
      <c r="B21" s="1634"/>
      <c r="C21" s="1321"/>
      <c r="D21" s="1412">
        <v>19</v>
      </c>
      <c r="E21" s="362"/>
      <c r="F21" s="1109">
        <v>0.6</v>
      </c>
      <c r="G21" s="1112"/>
      <c r="H21" s="1109">
        <v>3.4</v>
      </c>
      <c r="I21" s="362"/>
      <c r="J21" s="362"/>
      <c r="K21" s="1412">
        <v>25</v>
      </c>
      <c r="L21" s="362"/>
      <c r="M21" s="1383">
        <v>0.3</v>
      </c>
      <c r="N21" s="1109"/>
      <c r="O21" s="1109">
        <v>3.2</v>
      </c>
      <c r="P21" s="362"/>
      <c r="Q21" s="362"/>
      <c r="R21" s="1412">
        <v>20</v>
      </c>
      <c r="S21" s="362"/>
      <c r="T21" s="1109">
        <v>0</v>
      </c>
      <c r="U21" s="362"/>
      <c r="V21" s="1109">
        <v>1</v>
      </c>
      <c r="W21" s="1415"/>
      <c r="X21" s="1321"/>
      <c r="Y21" s="1321"/>
      <c r="Z21" s="1321"/>
      <c r="AA21" s="1321"/>
      <c r="AB21" s="1321"/>
      <c r="AC21" s="1321"/>
      <c r="AD21" s="1321"/>
      <c r="AE21" s="1321"/>
      <c r="AF21" s="1321"/>
    </row>
    <row r="22" spans="1:32" ht="14.45" customHeight="1" x14ac:dyDescent="0.2">
      <c r="A22" s="1634" t="s">
        <v>142</v>
      </c>
      <c r="B22" s="1634"/>
      <c r="C22" s="1321"/>
      <c r="D22" s="1412">
        <v>20</v>
      </c>
      <c r="E22" s="362"/>
      <c r="F22" s="1109">
        <v>2.1</v>
      </c>
      <c r="G22" s="1112"/>
      <c r="H22" s="1109">
        <v>5.5</v>
      </c>
      <c r="I22" s="362"/>
      <c r="J22" s="362"/>
      <c r="K22" s="1412">
        <v>18</v>
      </c>
      <c r="L22" s="362"/>
      <c r="M22" s="1109">
        <v>1.1000000000000001</v>
      </c>
      <c r="N22" s="1112"/>
      <c r="O22" s="1109">
        <v>4.5999999999999996</v>
      </c>
      <c r="P22" s="362"/>
      <c r="Q22" s="362"/>
      <c r="R22" s="1412">
        <v>10</v>
      </c>
      <c r="S22" s="362"/>
      <c r="T22" s="1109">
        <v>0.4</v>
      </c>
      <c r="U22" s="362"/>
      <c r="V22" s="1109">
        <v>3.6</v>
      </c>
      <c r="W22" s="1321"/>
      <c r="X22" s="1321"/>
      <c r="Y22" s="1321"/>
      <c r="Z22" s="1321"/>
      <c r="AA22" s="1321"/>
      <c r="AB22" s="1321"/>
      <c r="AC22" s="1321"/>
      <c r="AD22" s="1321"/>
      <c r="AE22" s="1321"/>
      <c r="AF22" s="1321"/>
    </row>
    <row r="23" spans="1:32" ht="12" customHeight="1" x14ac:dyDescent="0.2">
      <c r="A23" s="1606"/>
      <c r="B23" s="1606"/>
      <c r="C23" s="1321"/>
      <c r="D23" s="1413"/>
      <c r="E23" s="362"/>
      <c r="F23" s="1109"/>
      <c r="G23" s="1112"/>
      <c r="H23" s="1109"/>
      <c r="I23" s="362"/>
      <c r="J23" s="362"/>
      <c r="K23" s="1413"/>
      <c r="L23" s="362"/>
      <c r="M23" s="1109"/>
      <c r="N23" s="1112"/>
      <c r="O23" s="1109"/>
      <c r="P23" s="362"/>
      <c r="Q23" s="362"/>
      <c r="R23" s="1413"/>
      <c r="S23" s="362"/>
      <c r="T23" s="1109"/>
      <c r="U23" s="362"/>
      <c r="V23" s="1109"/>
      <c r="W23" s="1321"/>
      <c r="X23" s="1321"/>
      <c r="Y23" s="1321"/>
      <c r="Z23" s="1321"/>
      <c r="AA23" s="1321"/>
      <c r="AB23" s="1321"/>
      <c r="AC23" s="1321"/>
      <c r="AD23" s="1321"/>
      <c r="AE23" s="1321"/>
      <c r="AF23" s="1321"/>
    </row>
    <row r="24" spans="1:32" ht="12" customHeight="1" x14ac:dyDescent="0.2">
      <c r="A24" s="1608" t="s">
        <v>148</v>
      </c>
      <c r="B24" s="1606"/>
      <c r="C24" s="1321"/>
      <c r="D24" s="1413"/>
      <c r="E24" s="362"/>
      <c r="F24" s="1109"/>
      <c r="G24" s="1112"/>
      <c r="H24" s="1109"/>
      <c r="I24" s="362"/>
      <c r="J24" s="362"/>
      <c r="K24" s="1413"/>
      <c r="L24" s="362"/>
      <c r="M24" s="1109"/>
      <c r="N24" s="1112"/>
      <c r="O24" s="1109"/>
      <c r="P24" s="362"/>
      <c r="Q24" s="362"/>
      <c r="R24" s="1413"/>
      <c r="S24" s="362"/>
      <c r="T24" s="1109"/>
      <c r="U24" s="362"/>
      <c r="V24" s="1109"/>
      <c r="W24" s="1321"/>
      <c r="X24" s="1321"/>
      <c r="Y24" s="1321"/>
      <c r="Z24" s="1321"/>
      <c r="AA24" s="1321"/>
      <c r="AB24" s="1321"/>
      <c r="AC24" s="1321"/>
      <c r="AD24" s="1321"/>
      <c r="AE24" s="1321"/>
      <c r="AF24" s="1321"/>
    </row>
    <row r="25" spans="1:32" ht="12" customHeight="1" x14ac:dyDescent="0.2">
      <c r="A25" s="1634" t="s">
        <v>141</v>
      </c>
      <c r="B25" s="1634"/>
      <c r="C25" s="1321"/>
      <c r="D25" s="1412">
        <v>9</v>
      </c>
      <c r="E25" s="362"/>
      <c r="F25" s="1109">
        <v>0.6</v>
      </c>
      <c r="G25" s="1112"/>
      <c r="H25" s="1109">
        <v>4.0999999999999996</v>
      </c>
      <c r="I25" s="362"/>
      <c r="J25" s="362"/>
      <c r="K25" s="1412">
        <v>8</v>
      </c>
      <c r="L25" s="362"/>
      <c r="M25" s="1109">
        <v>0.3</v>
      </c>
      <c r="N25" s="1112"/>
      <c r="O25" s="1109">
        <v>1.3</v>
      </c>
      <c r="P25" s="362"/>
      <c r="Q25" s="362"/>
      <c r="R25" s="1412">
        <v>14</v>
      </c>
      <c r="S25" s="362"/>
      <c r="T25" s="1109">
        <v>0.9</v>
      </c>
      <c r="U25" s="362"/>
      <c r="V25" s="1109">
        <v>3.4</v>
      </c>
      <c r="W25" s="1321"/>
      <c r="X25" s="1321"/>
      <c r="Y25" s="1321"/>
      <c r="Z25" s="1321"/>
      <c r="AA25" s="1321"/>
      <c r="AB25" s="1321"/>
      <c r="AC25" s="1321"/>
      <c r="AD25" s="1321"/>
      <c r="AE25" s="1321"/>
      <c r="AF25" s="1321"/>
    </row>
    <row r="26" spans="1:32" ht="12" customHeight="1" x14ac:dyDescent="0.2">
      <c r="A26" s="1634" t="s">
        <v>401</v>
      </c>
      <c r="B26" s="1634"/>
      <c r="C26" s="1321"/>
      <c r="D26" s="1412">
        <v>2</v>
      </c>
      <c r="E26" s="362"/>
      <c r="F26" s="1109">
        <v>2</v>
      </c>
      <c r="G26" s="1112"/>
      <c r="H26" s="1109">
        <v>18.2</v>
      </c>
      <c r="I26" s="362"/>
      <c r="J26" s="362"/>
      <c r="K26" s="1412">
        <v>1</v>
      </c>
      <c r="L26" s="362"/>
      <c r="M26" s="1383">
        <v>0.4</v>
      </c>
      <c r="N26" s="1112"/>
      <c r="O26" s="1383">
        <v>9.9</v>
      </c>
      <c r="P26" s="362"/>
      <c r="Q26" s="362"/>
      <c r="R26" s="353">
        <v>0</v>
      </c>
      <c r="S26" s="362"/>
      <c r="T26" s="353">
        <v>0</v>
      </c>
      <c r="U26" s="362"/>
      <c r="V26" s="353">
        <v>0</v>
      </c>
      <c r="W26" s="1321"/>
      <c r="X26" s="1321"/>
      <c r="Y26" s="1321"/>
      <c r="Z26" s="1321"/>
      <c r="AA26" s="1321"/>
      <c r="AB26" s="1321"/>
      <c r="AC26" s="1321"/>
      <c r="AD26" s="1321"/>
      <c r="AE26" s="1321"/>
      <c r="AF26" s="1321"/>
    </row>
    <row r="27" spans="1:32" ht="12" customHeight="1" x14ac:dyDescent="0.2">
      <c r="A27" s="1606"/>
      <c r="B27" s="1606"/>
      <c r="C27" s="1321"/>
      <c r="D27" s="1413"/>
      <c r="E27" s="362"/>
      <c r="F27" s="1109"/>
      <c r="G27" s="1112"/>
      <c r="H27" s="1109"/>
      <c r="I27" s="362"/>
      <c r="J27" s="362"/>
      <c r="K27" s="1413"/>
      <c r="L27" s="362"/>
      <c r="M27" s="1109"/>
      <c r="N27" s="1112"/>
      <c r="O27" s="1109"/>
      <c r="P27" s="362"/>
      <c r="Q27" s="362"/>
      <c r="R27" s="1413"/>
      <c r="S27" s="362"/>
      <c r="T27" s="1109"/>
      <c r="U27" s="362"/>
      <c r="V27" s="1109"/>
      <c r="W27" s="1321"/>
      <c r="X27" s="1321"/>
      <c r="Y27" s="1321"/>
      <c r="Z27" s="1321"/>
      <c r="AA27" s="1321"/>
      <c r="AB27" s="1321"/>
      <c r="AC27" s="1321"/>
      <c r="AD27" s="1321"/>
      <c r="AE27" s="1321"/>
      <c r="AF27" s="1321"/>
    </row>
    <row r="28" spans="1:32" ht="12" customHeight="1" x14ac:dyDescent="0.2">
      <c r="A28" s="1608" t="s">
        <v>150</v>
      </c>
      <c r="B28" s="1606"/>
      <c r="C28" s="1321"/>
      <c r="D28" s="1413"/>
      <c r="E28" s="362"/>
      <c r="F28" s="1109"/>
      <c r="G28" s="1112"/>
      <c r="H28" s="1109"/>
      <c r="I28" s="362"/>
      <c r="J28" s="362"/>
      <c r="K28" s="1413"/>
      <c r="L28" s="362"/>
      <c r="M28" s="1109"/>
      <c r="N28" s="1112"/>
      <c r="O28" s="1109"/>
      <c r="P28" s="362"/>
      <c r="Q28" s="362"/>
      <c r="R28" s="1413"/>
      <c r="S28" s="362"/>
      <c r="T28" s="1109"/>
      <c r="U28" s="362"/>
      <c r="V28" s="1109"/>
      <c r="W28" s="1321"/>
      <c r="X28" s="1321"/>
      <c r="Y28" s="1321"/>
      <c r="Z28" s="1321"/>
      <c r="AA28" s="1321"/>
      <c r="AB28" s="1321"/>
      <c r="AC28" s="1321"/>
      <c r="AD28" s="1321"/>
      <c r="AE28" s="1321"/>
      <c r="AF28" s="1321"/>
    </row>
    <row r="29" spans="1:32" ht="12" customHeight="1" x14ac:dyDescent="0.2">
      <c r="A29" s="1634" t="s">
        <v>388</v>
      </c>
      <c r="B29" s="1634"/>
      <c r="C29" s="1321"/>
      <c r="D29" s="1412">
        <v>3</v>
      </c>
      <c r="E29" s="362"/>
      <c r="F29" s="1109">
        <v>0.5</v>
      </c>
      <c r="G29" s="1112"/>
      <c r="H29" s="1109">
        <v>4.5</v>
      </c>
      <c r="I29" s="362"/>
      <c r="J29" s="362"/>
      <c r="K29" s="1412">
        <v>4</v>
      </c>
      <c r="L29" s="362"/>
      <c r="M29" s="1109">
        <v>0.5</v>
      </c>
      <c r="N29" s="1112"/>
      <c r="O29" s="1109">
        <v>2.6</v>
      </c>
      <c r="P29" s="362"/>
      <c r="Q29" s="362"/>
      <c r="R29" s="1412">
        <v>7</v>
      </c>
      <c r="S29" s="362"/>
      <c r="T29" s="1109">
        <v>0.6</v>
      </c>
      <c r="U29" s="362"/>
      <c r="V29" s="1109">
        <v>4.5999999999999996</v>
      </c>
      <c r="W29" s="1321"/>
      <c r="X29" s="1321"/>
      <c r="Y29" s="1321"/>
      <c r="Z29" s="1321"/>
      <c r="AA29" s="1321"/>
      <c r="AB29" s="1321"/>
      <c r="AC29" s="1321"/>
      <c r="AD29" s="1321"/>
      <c r="AE29" s="1321"/>
      <c r="AF29" s="1321"/>
    </row>
    <row r="30" spans="1:32" ht="12" customHeight="1" x14ac:dyDescent="0.2">
      <c r="A30" s="1634" t="s">
        <v>401</v>
      </c>
      <c r="B30" s="1634"/>
      <c r="C30" s="1321"/>
      <c r="D30" s="1412">
        <v>4</v>
      </c>
      <c r="E30" s="362"/>
      <c r="F30" s="1109">
        <v>1.4</v>
      </c>
      <c r="G30" s="1112"/>
      <c r="H30" s="1109">
        <v>10.8</v>
      </c>
      <c r="I30" s="362"/>
      <c r="J30" s="362"/>
      <c r="K30" s="1412">
        <v>3</v>
      </c>
      <c r="L30" s="362"/>
      <c r="M30" s="1109">
        <v>1.2</v>
      </c>
      <c r="N30" s="1112"/>
      <c r="O30" s="1109">
        <v>8.1999999999999993</v>
      </c>
      <c r="P30" s="362"/>
      <c r="Q30" s="362"/>
      <c r="R30" s="1412">
        <v>11</v>
      </c>
      <c r="S30" s="362"/>
      <c r="T30" s="1109">
        <v>2.7</v>
      </c>
      <c r="U30" s="362"/>
      <c r="V30" s="1109">
        <v>7.8</v>
      </c>
      <c r="W30" s="1321"/>
      <c r="X30" s="1321"/>
      <c r="Y30" s="1321"/>
      <c r="Z30" s="1321"/>
      <c r="AA30" s="1321"/>
      <c r="AB30" s="1321"/>
      <c r="AC30" s="1321"/>
      <c r="AD30" s="1321"/>
      <c r="AE30" s="1321"/>
      <c r="AF30" s="1321"/>
    </row>
    <row r="31" spans="1:32" ht="12" customHeight="1" x14ac:dyDescent="0.2">
      <c r="A31" s="1321"/>
      <c r="B31" s="1321"/>
      <c r="C31" s="1321"/>
      <c r="D31" s="1321"/>
      <c r="E31" s="1321"/>
      <c r="F31" s="1321"/>
      <c r="G31" s="1321"/>
      <c r="H31" s="1321"/>
      <c r="I31" s="1321"/>
      <c r="J31" s="1321"/>
      <c r="K31" s="1321"/>
      <c r="L31" s="1321"/>
      <c r="M31" s="1321"/>
      <c r="N31" s="1321"/>
      <c r="O31" s="1321"/>
      <c r="P31" s="1321"/>
      <c r="Q31" s="1321"/>
      <c r="R31" s="1321"/>
      <c r="S31" s="1321"/>
      <c r="T31" s="1321"/>
      <c r="U31" s="1321"/>
      <c r="V31" s="1321"/>
      <c r="W31" s="1321"/>
      <c r="X31" s="1321"/>
      <c r="Y31" s="1321"/>
      <c r="Z31" s="1321"/>
      <c r="AA31" s="1321"/>
      <c r="AB31" s="1321"/>
      <c r="AC31" s="1321"/>
      <c r="AD31" s="1321"/>
      <c r="AE31" s="1321"/>
      <c r="AF31" s="1321"/>
    </row>
    <row r="32" spans="1:32" ht="12" customHeight="1" x14ac:dyDescent="0.2">
      <c r="A32" s="1321"/>
      <c r="B32" s="1321"/>
      <c r="C32" s="1321"/>
      <c r="D32" s="1321"/>
      <c r="E32" s="1321"/>
      <c r="F32" s="1321"/>
      <c r="G32" s="1321"/>
      <c r="H32" s="1321"/>
      <c r="I32" s="1321"/>
      <c r="J32" s="1321"/>
      <c r="K32" s="1321"/>
      <c r="L32" s="1321"/>
      <c r="M32" s="1321"/>
      <c r="N32" s="1321"/>
      <c r="O32" s="1321"/>
      <c r="P32" s="1321"/>
      <c r="Q32" s="1321"/>
      <c r="R32" s="1321"/>
      <c r="S32" s="1321"/>
      <c r="T32" s="1321"/>
      <c r="U32" s="1321"/>
      <c r="V32" s="1321"/>
      <c r="W32" s="1321"/>
      <c r="X32" s="1321"/>
      <c r="Y32" s="1321"/>
      <c r="Z32" s="1321"/>
      <c r="AA32" s="1321"/>
      <c r="AB32" s="1321"/>
      <c r="AC32" s="1321"/>
      <c r="AD32" s="1321"/>
      <c r="AE32" s="1321"/>
      <c r="AF32" s="1321"/>
    </row>
    <row r="33" spans="1:32" s="118" customFormat="1" ht="35.85" customHeight="1" x14ac:dyDescent="0.2">
      <c r="A33" s="1416" t="s">
        <v>333</v>
      </c>
      <c r="B33" s="1633" t="s">
        <v>652</v>
      </c>
      <c r="C33" s="1633"/>
      <c r="D33" s="1633"/>
      <c r="E33" s="1633"/>
      <c r="F33" s="1633"/>
      <c r="G33" s="1633"/>
      <c r="H33" s="1633"/>
      <c r="I33" s="1633"/>
      <c r="J33" s="1633"/>
      <c r="K33" s="1633"/>
      <c r="L33" s="1633"/>
      <c r="M33" s="1633"/>
      <c r="N33" s="1633"/>
      <c r="O33" s="1633"/>
      <c r="P33" s="1633"/>
      <c r="Q33" s="1633"/>
      <c r="R33" s="1633"/>
      <c r="S33" s="1633"/>
      <c r="T33" s="1633"/>
      <c r="U33" s="1633"/>
      <c r="V33" s="1633"/>
      <c r="W33" s="1198"/>
      <c r="X33" s="1198"/>
      <c r="Y33" s="1198"/>
      <c r="Z33" s="1198"/>
      <c r="AA33" s="1198"/>
      <c r="AB33" s="1198"/>
      <c r="AC33" s="1198"/>
      <c r="AD33" s="1198"/>
      <c r="AE33" s="1198"/>
      <c r="AF33" s="1198"/>
    </row>
    <row r="34" spans="1:32" s="118" customFormat="1" ht="25.9" customHeight="1" x14ac:dyDescent="0.2">
      <c r="A34" s="1417" t="s">
        <v>330</v>
      </c>
      <c r="B34" s="1633" t="s">
        <v>649</v>
      </c>
      <c r="C34" s="1633"/>
      <c r="D34" s="1633"/>
      <c r="E34" s="1633"/>
      <c r="F34" s="1633"/>
      <c r="G34" s="1633"/>
      <c r="H34" s="1633"/>
      <c r="I34" s="1633"/>
      <c r="J34" s="1633"/>
      <c r="K34" s="1633"/>
      <c r="L34" s="1633"/>
      <c r="M34" s="1633"/>
      <c r="N34" s="1633"/>
      <c r="O34" s="1633"/>
      <c r="P34" s="1633"/>
      <c r="Q34" s="1633"/>
      <c r="R34" s="1633"/>
      <c r="S34" s="1633"/>
      <c r="T34" s="1633"/>
      <c r="U34" s="1633"/>
      <c r="V34" s="1633"/>
      <c r="W34" s="1198"/>
      <c r="X34" s="1198"/>
      <c r="Y34" s="1198"/>
      <c r="Z34" s="1198"/>
      <c r="AA34" s="1198"/>
      <c r="AB34" s="1198"/>
      <c r="AC34" s="1198"/>
      <c r="AD34" s="1198"/>
      <c r="AE34" s="1198"/>
      <c r="AF34" s="1198"/>
    </row>
    <row r="35" spans="1:32" s="118" customFormat="1" ht="25.9" customHeight="1" x14ac:dyDescent="0.2">
      <c r="A35" s="1417" t="s">
        <v>332</v>
      </c>
      <c r="B35" s="1633" t="s">
        <v>650</v>
      </c>
      <c r="C35" s="1633"/>
      <c r="D35" s="1633"/>
      <c r="E35" s="1633"/>
      <c r="F35" s="1633"/>
      <c r="G35" s="1633"/>
      <c r="H35" s="1633"/>
      <c r="I35" s="1633"/>
      <c r="J35" s="1633"/>
      <c r="K35" s="1633"/>
      <c r="L35" s="1633"/>
      <c r="M35" s="1633"/>
      <c r="N35" s="1633"/>
      <c r="O35" s="1633"/>
      <c r="P35" s="1633"/>
      <c r="Q35" s="1633"/>
      <c r="R35" s="1633"/>
      <c r="S35" s="1633"/>
      <c r="T35" s="1633"/>
      <c r="U35" s="1633"/>
      <c r="V35" s="1633"/>
      <c r="W35" s="1198"/>
      <c r="X35" s="1198"/>
      <c r="Y35" s="1198"/>
      <c r="Z35" s="1198"/>
      <c r="AA35" s="1198"/>
      <c r="AB35" s="1198"/>
      <c r="AC35" s="1198"/>
      <c r="AD35" s="1198"/>
      <c r="AE35" s="1198"/>
      <c r="AF35" s="1198"/>
    </row>
    <row r="36" spans="1:32" s="118" customFormat="1" ht="25.9" customHeight="1" x14ac:dyDescent="0.2">
      <c r="A36" s="1418" t="s">
        <v>334</v>
      </c>
      <c r="B36" s="1633" t="s">
        <v>651</v>
      </c>
      <c r="C36" s="1633"/>
      <c r="D36" s="1633"/>
      <c r="E36" s="1633"/>
      <c r="F36" s="1633"/>
      <c r="G36" s="1633"/>
      <c r="H36" s="1633"/>
      <c r="I36" s="1633"/>
      <c r="J36" s="1633"/>
      <c r="K36" s="1633"/>
      <c r="L36" s="1633"/>
      <c r="M36" s="1633"/>
      <c r="N36" s="1633"/>
      <c r="O36" s="1633"/>
      <c r="P36" s="1633"/>
      <c r="Q36" s="1633"/>
      <c r="R36" s="1633"/>
      <c r="S36" s="1633"/>
      <c r="T36" s="1633"/>
      <c r="U36" s="1633"/>
      <c r="V36" s="1633"/>
      <c r="W36" s="1198"/>
      <c r="X36" s="1198"/>
      <c r="Y36" s="1198"/>
      <c r="Z36" s="1198"/>
      <c r="AA36" s="1198"/>
      <c r="AB36" s="1198"/>
      <c r="AC36" s="1198"/>
      <c r="AD36" s="1198"/>
      <c r="AE36" s="1198"/>
      <c r="AF36" s="1198"/>
    </row>
    <row r="37" spans="1:32" s="236" customFormat="1" ht="15.75" customHeight="1" x14ac:dyDescent="0.2">
      <c r="A37" s="1417" t="s">
        <v>335</v>
      </c>
      <c r="B37" s="1633" t="s">
        <v>555</v>
      </c>
      <c r="C37" s="1633"/>
      <c r="D37" s="1633"/>
      <c r="E37" s="1633"/>
      <c r="F37" s="1633"/>
      <c r="G37" s="1633"/>
      <c r="H37" s="1633"/>
      <c r="I37" s="1633"/>
      <c r="J37" s="1633"/>
      <c r="K37" s="1633"/>
      <c r="L37" s="1633"/>
      <c r="M37" s="1633"/>
      <c r="N37" s="1633"/>
      <c r="O37" s="1633"/>
      <c r="P37" s="1633"/>
      <c r="Q37" s="1633"/>
      <c r="R37" s="1633"/>
      <c r="S37" s="1633"/>
      <c r="T37" s="1633"/>
      <c r="U37" s="1633"/>
      <c r="V37" s="1633"/>
      <c r="W37" s="1198"/>
      <c r="X37" s="1198"/>
      <c r="Y37" s="1165"/>
      <c r="Z37" s="1198"/>
      <c r="AA37" s="1198"/>
      <c r="AB37" s="1198"/>
      <c r="AC37" s="1198"/>
      <c r="AD37" s="1198"/>
      <c r="AE37" s="1198"/>
      <c r="AF37" s="1198"/>
    </row>
    <row r="38" spans="1:32" s="236" customFormat="1" ht="15.75" customHeight="1" x14ac:dyDescent="0.2">
      <c r="A38" s="1417" t="s">
        <v>336</v>
      </c>
      <c r="B38" s="1633" t="s">
        <v>404</v>
      </c>
      <c r="C38" s="1633"/>
      <c r="D38" s="1633"/>
      <c r="E38" s="1633"/>
      <c r="F38" s="1633"/>
      <c r="G38" s="1633"/>
      <c r="H38" s="1633"/>
      <c r="I38" s="1633"/>
      <c r="J38" s="1633"/>
      <c r="K38" s="1633"/>
      <c r="L38" s="1633"/>
      <c r="M38" s="1633"/>
      <c r="N38" s="1633"/>
      <c r="O38" s="1633"/>
      <c r="P38" s="1633"/>
      <c r="Q38" s="1633"/>
      <c r="R38" s="1633"/>
      <c r="S38" s="1633"/>
      <c r="T38" s="1633"/>
      <c r="U38" s="1633"/>
      <c r="V38" s="1633"/>
      <c r="W38" s="1198"/>
      <c r="X38" s="1198"/>
      <c r="Y38" s="1165"/>
      <c r="Z38" s="1198"/>
      <c r="AA38" s="1198"/>
      <c r="AB38" s="1198"/>
      <c r="AC38" s="1198"/>
      <c r="AD38" s="1198"/>
      <c r="AE38" s="1198"/>
      <c r="AF38" s="1198"/>
    </row>
    <row r="39" spans="1:32" s="236" customFormat="1" ht="25.5" customHeight="1" x14ac:dyDescent="0.2">
      <c r="A39" s="1417" t="s">
        <v>476</v>
      </c>
      <c r="B39" s="1633" t="s">
        <v>406</v>
      </c>
      <c r="C39" s="1633"/>
      <c r="D39" s="1633"/>
      <c r="E39" s="1633"/>
      <c r="F39" s="1633"/>
      <c r="G39" s="1633"/>
      <c r="H39" s="1633"/>
      <c r="I39" s="1633"/>
      <c r="J39" s="1633"/>
      <c r="K39" s="1633"/>
      <c r="L39" s="1633"/>
      <c r="M39" s="1633"/>
      <c r="N39" s="1633"/>
      <c r="O39" s="1633"/>
      <c r="P39" s="1633"/>
      <c r="Q39" s="1633"/>
      <c r="R39" s="1633"/>
      <c r="S39" s="1633"/>
      <c r="T39" s="1633"/>
      <c r="U39" s="1633"/>
      <c r="V39" s="1633"/>
      <c r="W39" s="1198"/>
      <c r="X39" s="1198"/>
      <c r="Y39" s="1165"/>
      <c r="Z39" s="1198"/>
      <c r="AA39" s="1198"/>
      <c r="AB39" s="1198"/>
      <c r="AC39" s="1198"/>
      <c r="AD39" s="1198"/>
      <c r="AE39" s="1198"/>
      <c r="AF39" s="1198"/>
    </row>
    <row r="40" spans="1:32" ht="15.75" customHeight="1" x14ac:dyDescent="0.2">
      <c r="A40" s="1416"/>
      <c r="B40" s="1633"/>
      <c r="C40" s="1633"/>
      <c r="D40" s="1633"/>
      <c r="E40" s="1633"/>
      <c r="F40" s="1633"/>
      <c r="G40" s="1633"/>
      <c r="H40" s="1633"/>
      <c r="I40" s="1633"/>
      <c r="J40" s="1633"/>
      <c r="K40" s="1633"/>
      <c r="L40" s="1633"/>
      <c r="M40" s="1633"/>
      <c r="N40" s="1633"/>
      <c r="O40" s="1633"/>
      <c r="P40" s="1633"/>
      <c r="Q40" s="1633"/>
      <c r="R40" s="1633"/>
      <c r="S40" s="1633"/>
      <c r="T40" s="1633"/>
      <c r="U40" s="1633"/>
      <c r="V40" s="1633"/>
      <c r="W40" s="1321"/>
      <c r="X40" s="1321"/>
      <c r="Y40" s="1321"/>
      <c r="Z40" s="1321"/>
      <c r="AA40" s="1321"/>
      <c r="AB40" s="1321"/>
      <c r="AC40" s="1321"/>
      <c r="AD40" s="1321"/>
      <c r="AE40" s="1321"/>
      <c r="AF40" s="1321"/>
    </row>
    <row r="41" spans="1:32" x14ac:dyDescent="0.2">
      <c r="A41" s="1321"/>
      <c r="B41" s="1321"/>
      <c r="C41" s="1321"/>
      <c r="D41" s="1321"/>
      <c r="E41" s="1321"/>
      <c r="F41" s="1321"/>
      <c r="G41" s="1321"/>
      <c r="H41" s="1321"/>
      <c r="I41" s="1321"/>
      <c r="J41" s="1321"/>
      <c r="K41" s="1321"/>
      <c r="L41" s="1321"/>
      <c r="M41" s="1321"/>
      <c r="N41" s="1321"/>
      <c r="O41" s="1321"/>
      <c r="P41" s="1321"/>
      <c r="Q41" s="1321"/>
      <c r="R41" s="1321"/>
      <c r="S41" s="1321"/>
      <c r="T41" s="1321"/>
      <c r="U41" s="1321"/>
      <c r="V41" s="1321"/>
      <c r="W41" s="1321"/>
      <c r="X41" s="1321"/>
      <c r="Y41" s="1321"/>
      <c r="Z41" s="1321"/>
      <c r="AA41" s="1321"/>
      <c r="AB41" s="1321"/>
      <c r="AC41" s="1321"/>
      <c r="AD41" s="1321"/>
      <c r="AE41" s="1321"/>
      <c r="AF41" s="1321"/>
    </row>
    <row r="42" spans="1:32" x14ac:dyDescent="0.2">
      <c r="A42" s="1321"/>
      <c r="B42" s="1321"/>
      <c r="C42" s="1321"/>
      <c r="D42" s="1321"/>
      <c r="E42" s="1321"/>
      <c r="F42" s="1321"/>
      <c r="G42" s="1321"/>
      <c r="H42" s="1321"/>
      <c r="I42" s="1321"/>
      <c r="J42" s="1321"/>
      <c r="K42" s="1321"/>
      <c r="L42" s="1321"/>
      <c r="M42" s="1321"/>
      <c r="N42" s="1321"/>
      <c r="O42" s="1321"/>
      <c r="P42" s="1321"/>
      <c r="Q42" s="1321"/>
      <c r="R42" s="1321"/>
      <c r="S42" s="1321"/>
      <c r="T42" s="1321"/>
      <c r="U42" s="1321"/>
      <c r="V42" s="1321"/>
      <c r="W42" s="1321"/>
      <c r="X42" s="1321"/>
      <c r="Y42" s="1321"/>
      <c r="Z42" s="1321"/>
      <c r="AA42" s="1321"/>
      <c r="AB42" s="1321"/>
      <c r="AC42" s="1321"/>
      <c r="AD42" s="1321"/>
      <c r="AE42" s="1321"/>
      <c r="AF42" s="1321"/>
    </row>
    <row r="43" spans="1:32" x14ac:dyDescent="0.2">
      <c r="A43" s="1321"/>
      <c r="B43" s="1321"/>
      <c r="C43" s="1321"/>
      <c r="D43" s="1321"/>
      <c r="E43" s="1321"/>
      <c r="F43" s="1321"/>
      <c r="G43" s="1321"/>
      <c r="H43" s="1321"/>
      <c r="I43" s="1321"/>
      <c r="J43" s="1321"/>
      <c r="K43" s="1321"/>
      <c r="L43" s="1321"/>
      <c r="M43" s="1321"/>
      <c r="N43" s="1321"/>
      <c r="O43" s="1321"/>
      <c r="P43" s="1321"/>
      <c r="Q43" s="1321"/>
      <c r="R43" s="1321"/>
      <c r="S43" s="1321"/>
      <c r="T43" s="1321"/>
      <c r="U43" s="1321"/>
      <c r="V43" s="1321"/>
      <c r="W43" s="1321"/>
      <c r="X43" s="1321"/>
      <c r="Y43" s="1321"/>
      <c r="Z43" s="1321"/>
      <c r="AA43" s="1321"/>
      <c r="AB43" s="1321"/>
      <c r="AC43" s="1321"/>
      <c r="AD43" s="1321"/>
      <c r="AE43" s="1321"/>
      <c r="AF43" s="1321"/>
    </row>
    <row r="44" spans="1:32" x14ac:dyDescent="0.2">
      <c r="A44" s="1321"/>
      <c r="B44" s="1321"/>
      <c r="C44" s="1321"/>
      <c r="D44" s="1321"/>
      <c r="E44" s="1321"/>
      <c r="F44" s="1321"/>
      <c r="G44" s="1321"/>
      <c r="H44" s="1321"/>
      <c r="I44" s="1321"/>
      <c r="J44" s="1321"/>
      <c r="K44" s="1321"/>
      <c r="L44" s="1321"/>
      <c r="M44" s="1321"/>
      <c r="N44" s="1321"/>
      <c r="O44" s="1321"/>
      <c r="P44" s="1321"/>
      <c r="Q44" s="1321"/>
      <c r="R44" s="1321"/>
      <c r="S44" s="1321"/>
      <c r="T44" s="1321"/>
      <c r="U44" s="1321"/>
      <c r="V44" s="1321"/>
      <c r="W44" s="1321"/>
      <c r="X44" s="1321"/>
      <c r="Y44" s="1321"/>
      <c r="Z44" s="1321"/>
      <c r="AA44" s="1321"/>
      <c r="AB44" s="1321"/>
      <c r="AC44" s="1321"/>
      <c r="AD44" s="1321"/>
      <c r="AE44" s="1321"/>
      <c r="AF44" s="1321"/>
    </row>
    <row r="45" spans="1:32" x14ac:dyDescent="0.2">
      <c r="A45" s="1321"/>
      <c r="B45" s="1321"/>
      <c r="C45" s="1321"/>
      <c r="D45" s="1321"/>
      <c r="E45" s="1321"/>
      <c r="F45" s="1321"/>
      <c r="G45" s="1321"/>
      <c r="H45" s="1321"/>
      <c r="I45" s="1321"/>
      <c r="J45" s="1321"/>
      <c r="K45" s="1321"/>
      <c r="L45" s="1321"/>
      <c r="M45" s="1321"/>
      <c r="N45" s="1321"/>
      <c r="O45" s="1321"/>
      <c r="P45" s="1321"/>
      <c r="Q45" s="1321"/>
      <c r="R45" s="1321"/>
      <c r="S45" s="1321"/>
      <c r="T45" s="1321"/>
      <c r="U45" s="1321"/>
      <c r="V45" s="1321"/>
      <c r="W45" s="1321"/>
      <c r="X45" s="1321"/>
      <c r="Y45" s="1321"/>
      <c r="Z45" s="1321"/>
      <c r="AA45" s="1321"/>
      <c r="AB45" s="1321"/>
      <c r="AC45" s="1321"/>
      <c r="AD45" s="1321"/>
      <c r="AE45" s="1321"/>
      <c r="AF45" s="1321"/>
    </row>
    <row r="46" spans="1:32" x14ac:dyDescent="0.2">
      <c r="A46" s="1321"/>
      <c r="B46" s="1321"/>
      <c r="C46" s="1321"/>
      <c r="D46" s="1321"/>
      <c r="E46" s="1321"/>
      <c r="F46" s="1321"/>
      <c r="G46" s="1321"/>
      <c r="H46" s="1321"/>
      <c r="I46" s="1321"/>
      <c r="J46" s="1321"/>
      <c r="K46" s="1321"/>
      <c r="L46" s="1321"/>
      <c r="M46" s="1321"/>
      <c r="N46" s="1321"/>
      <c r="O46" s="1321"/>
      <c r="P46" s="1321"/>
      <c r="Q46" s="1321"/>
      <c r="R46" s="1321"/>
      <c r="S46" s="1321"/>
      <c r="T46" s="1321"/>
      <c r="U46" s="1321"/>
      <c r="V46" s="1321"/>
      <c r="W46" s="1321"/>
      <c r="X46" s="1321"/>
      <c r="Y46" s="1321"/>
      <c r="Z46" s="1321"/>
      <c r="AA46" s="1321"/>
      <c r="AB46" s="1321"/>
      <c r="AC46" s="1321"/>
      <c r="AD46" s="1321"/>
      <c r="AE46" s="1321"/>
      <c r="AF46" s="1321"/>
    </row>
    <row r="47" spans="1:32" x14ac:dyDescent="0.2">
      <c r="A47" s="1321"/>
      <c r="B47" s="1321"/>
      <c r="C47" s="1321"/>
      <c r="D47" s="1321"/>
      <c r="E47" s="1321"/>
      <c r="F47" s="1321"/>
      <c r="G47" s="1321"/>
      <c r="H47" s="1321"/>
      <c r="I47" s="1321"/>
      <c r="J47" s="1321"/>
      <c r="K47" s="1321"/>
      <c r="L47" s="1321"/>
      <c r="M47" s="1321"/>
      <c r="N47" s="1321"/>
      <c r="O47" s="1321"/>
      <c r="P47" s="1321"/>
      <c r="Q47" s="1321"/>
      <c r="R47" s="1321"/>
      <c r="S47" s="1321"/>
      <c r="T47" s="1321"/>
      <c r="U47" s="1321"/>
      <c r="V47" s="1321"/>
      <c r="W47" s="1321"/>
      <c r="X47" s="1321"/>
      <c r="Y47" s="1321"/>
      <c r="Z47" s="1321"/>
      <c r="AA47" s="1321"/>
      <c r="AB47" s="1321"/>
      <c r="AC47" s="1321"/>
      <c r="AD47" s="1321"/>
      <c r="AE47" s="1321"/>
      <c r="AF47" s="1321"/>
    </row>
    <row r="48" spans="1:32" x14ac:dyDescent="0.2">
      <c r="A48" s="1321"/>
      <c r="B48" s="1321"/>
      <c r="C48" s="1321"/>
      <c r="D48" s="1321"/>
      <c r="E48" s="1321"/>
      <c r="F48" s="1321"/>
      <c r="G48" s="1321"/>
      <c r="H48" s="1321"/>
      <c r="I48" s="1321"/>
      <c r="J48" s="1321"/>
      <c r="K48" s="1321"/>
      <c r="L48" s="1321"/>
      <c r="M48" s="1321"/>
      <c r="N48" s="1321"/>
      <c r="O48" s="1321"/>
      <c r="P48" s="1321"/>
      <c r="Q48" s="1321"/>
      <c r="R48" s="1321"/>
      <c r="S48" s="1321"/>
      <c r="T48" s="1321"/>
      <c r="U48" s="1321"/>
      <c r="V48" s="1321"/>
      <c r="W48" s="1321"/>
      <c r="X48" s="1321"/>
      <c r="Y48" s="1321"/>
      <c r="Z48" s="1321"/>
      <c r="AA48" s="1321"/>
      <c r="AB48" s="1321"/>
      <c r="AC48" s="1321"/>
      <c r="AD48" s="1321"/>
      <c r="AE48" s="1321"/>
      <c r="AF48" s="1321"/>
    </row>
    <row r="49" spans="1:32" x14ac:dyDescent="0.2">
      <c r="A49" s="1321"/>
      <c r="B49" s="1321"/>
      <c r="C49" s="1321"/>
      <c r="D49" s="1321"/>
      <c r="E49" s="1321"/>
      <c r="F49" s="1321"/>
      <c r="G49" s="1321"/>
      <c r="H49" s="1321"/>
      <c r="I49" s="1321"/>
      <c r="J49" s="1321"/>
      <c r="K49" s="1321"/>
      <c r="L49" s="1321"/>
      <c r="M49" s="1321"/>
      <c r="N49" s="1321"/>
      <c r="O49" s="1321"/>
      <c r="P49" s="1321"/>
      <c r="Q49" s="1321"/>
      <c r="R49" s="1321"/>
      <c r="S49" s="1321"/>
      <c r="T49" s="1321"/>
      <c r="U49" s="1321"/>
      <c r="V49" s="1321"/>
      <c r="W49" s="1321"/>
      <c r="X49" s="1321"/>
      <c r="Y49" s="1321"/>
      <c r="Z49" s="1321"/>
      <c r="AA49" s="1321"/>
      <c r="AB49" s="1321"/>
      <c r="AC49" s="1321"/>
      <c r="AD49" s="1321"/>
      <c r="AE49" s="1321"/>
      <c r="AF49" s="1321"/>
    </row>
    <row r="50" spans="1:32" x14ac:dyDescent="0.2">
      <c r="A50" s="1321"/>
      <c r="B50" s="1321"/>
      <c r="C50" s="1321"/>
      <c r="D50" s="1321"/>
      <c r="E50" s="1321"/>
      <c r="F50" s="1321"/>
      <c r="G50" s="1321"/>
      <c r="H50" s="1321"/>
      <c r="I50" s="1321"/>
      <c r="J50" s="1321"/>
      <c r="K50" s="1321"/>
      <c r="L50" s="1321"/>
      <c r="M50" s="1321"/>
      <c r="N50" s="1321"/>
      <c r="O50" s="1321"/>
      <c r="P50" s="1321"/>
      <c r="Q50" s="1321"/>
      <c r="R50" s="1321"/>
      <c r="S50" s="1321"/>
      <c r="T50" s="1321"/>
      <c r="U50" s="1321"/>
      <c r="V50" s="1321"/>
      <c r="W50" s="1321"/>
      <c r="X50" s="1321"/>
      <c r="Y50" s="1321"/>
      <c r="Z50" s="1321"/>
      <c r="AA50" s="1321"/>
      <c r="AB50" s="1321"/>
      <c r="AC50" s="1321"/>
      <c r="AD50" s="1321"/>
      <c r="AE50" s="1321"/>
      <c r="AF50" s="1321"/>
    </row>
    <row r="51" spans="1:32" x14ac:dyDescent="0.2">
      <c r="A51" s="1321"/>
      <c r="B51" s="1321"/>
      <c r="C51" s="1321"/>
      <c r="D51" s="1321"/>
      <c r="E51" s="1321"/>
      <c r="F51" s="1321"/>
      <c r="G51" s="1321"/>
      <c r="H51" s="1321"/>
      <c r="I51" s="1321"/>
      <c r="J51" s="1321"/>
      <c r="K51" s="1321"/>
      <c r="L51" s="1321"/>
      <c r="M51" s="1321"/>
      <c r="N51" s="1321"/>
      <c r="O51" s="1321"/>
      <c r="P51" s="1321"/>
      <c r="Q51" s="1321"/>
      <c r="R51" s="1321"/>
      <c r="S51" s="1321"/>
      <c r="T51" s="1321"/>
      <c r="U51" s="1321"/>
      <c r="V51" s="1321"/>
      <c r="W51" s="1321"/>
      <c r="X51" s="1321"/>
      <c r="Y51" s="1321"/>
      <c r="Z51" s="1321"/>
      <c r="AA51" s="1321"/>
      <c r="AB51" s="1321"/>
      <c r="AC51" s="1321"/>
      <c r="AD51" s="1321"/>
      <c r="AE51" s="1321"/>
      <c r="AF51" s="1321"/>
    </row>
  </sheetData>
  <sheetProtection formatCells="0" formatColumns="0" formatRows="0" insertColumns="0" insertRows="0" insertHyperlinks="0" deleteColumns="0" deleteRows="0" sort="0" autoFilter="0" pivotTables="0"/>
  <customSheetViews>
    <customSheetView guid="{37FF72F6-90B1-42B8-8DBF-DD3FAC5BA85D}" fitToPage="1" topLeftCell="A10">
      <selection sqref="A1:AF1"/>
      <pageMargins left="0.25" right="0.25" top="0.5" bottom="0.5" header="0.3" footer="0.3"/>
      <printOptions horizontalCentered="1"/>
      <pageSetup scale="76" orientation="landscape" r:id="rId1"/>
      <headerFooter>
        <oddFooter>&amp;L&amp;K0070C0The Allstate Corporation 4Q19 Supplement&amp;R&amp;K000000&amp;A</oddFooter>
      </headerFooter>
    </customSheetView>
    <customSheetView guid="{2C9B2C1A-81A6-48A3-8FB1-DCFE0A20C29C}" fitToPage="1" topLeftCell="A22">
      <selection sqref="A1:V1"/>
      <pageMargins left="0.25" right="0.25" top="0.5" bottom="0.5" header="0.3" footer="0.3"/>
      <printOptions horizontalCentered="1"/>
      <pageSetup scale="76" orientation="landscape" r:id="rId2"/>
      <headerFooter>
        <oddFooter>&amp;L&amp;K0070C0The Allstate Corporation 4Q19 Supplement&amp;R&amp;K000000&amp;A</oddFooter>
      </headerFooter>
    </customSheetView>
    <customSheetView guid="{890510C0-555E-4CA3-90D8-F97D8CDBC7E8}" fitToPage="1">
      <selection sqref="A1:V1"/>
      <pageMargins left="0.25" right="0.25" top="0.5" bottom="0.5" header="0.3" footer="0.3"/>
      <printOptions horizontalCentered="1"/>
      <pageSetup scale="76" orientation="landscape" r:id="rId3"/>
      <headerFooter>
        <oddFooter>&amp;L&amp;K0070C0The Allstate Corporation 4Q19 Supplement&amp;R&amp;K000000&amp;A</oddFooter>
      </headerFooter>
    </customSheetView>
    <customSheetView guid="{D0B20ABF-5FBA-4802-BB92-8148C3F1B1AD}" fitToPage="1">
      <selection sqref="A1:V1"/>
      <pageMargins left="0.25" right="0.25" top="0.5" bottom="0.5" header="0.3" footer="0.3"/>
      <printOptions horizontalCentered="1"/>
      <pageSetup scale="76" orientation="landscape" r:id="rId4"/>
      <headerFooter>
        <oddFooter>&amp;L&amp;K0070C0The Allstate Corporation 4Q19 Supplement&amp;R&amp;K000000&amp;A</oddFooter>
      </headerFooter>
    </customSheetView>
    <customSheetView guid="{0B7FDDCE-76D6-4341-B795-862A34477CB3}" fitToPage="1">
      <selection sqref="A1:V1"/>
      <pageMargins left="0.25" right="0.25" top="0.5" bottom="0.5" header="0.3" footer="0.3"/>
      <printOptions horizontalCentered="1"/>
      <pageSetup scale="76" orientation="landscape" r:id="rId5"/>
      <headerFooter>
        <oddFooter>&amp;L&amp;K0070C0The Allstate Corporation 4Q19 Supplement&amp;R&amp;K000000&amp;A</oddFooter>
      </headerFooter>
    </customSheetView>
    <customSheetView guid="{77D3E7D1-C189-4FFB-8084-AE3691A2CCAC}" fitToPage="1" topLeftCell="A22">
      <selection sqref="A1:V1"/>
      <pageMargins left="0.25" right="0.25" top="0.5" bottom="0.5" header="0.3" footer="0.3"/>
      <printOptions horizontalCentered="1"/>
      <pageSetup scale="76" orientation="landscape" r:id="rId6"/>
      <headerFooter>
        <oddFooter>&amp;L&amp;K0070C0The Allstate Corporation 4Q19 Supplement&amp;R&amp;K000000&amp;A</oddFooter>
      </headerFooter>
    </customSheetView>
  </customSheetViews>
  <mergeCells count="38">
    <mergeCell ref="A1:V1"/>
    <mergeCell ref="A2:V2"/>
    <mergeCell ref="A12:B12"/>
    <mergeCell ref="D4:H4"/>
    <mergeCell ref="K4:O4"/>
    <mergeCell ref="R4:V4"/>
    <mergeCell ref="A6:B6"/>
    <mergeCell ref="A7:B7"/>
    <mergeCell ref="A8:B8"/>
    <mergeCell ref="A9:B9"/>
    <mergeCell ref="A10:B10"/>
    <mergeCell ref="A11:B11"/>
    <mergeCell ref="A13:B13"/>
    <mergeCell ref="A14:B14"/>
    <mergeCell ref="A15:B15"/>
    <mergeCell ref="A16:B16"/>
    <mergeCell ref="D18:H18"/>
    <mergeCell ref="A30:B30"/>
    <mergeCell ref="R18:V18"/>
    <mergeCell ref="A20:B20"/>
    <mergeCell ref="A21:B21"/>
    <mergeCell ref="A22:B22"/>
    <mergeCell ref="A23:B23"/>
    <mergeCell ref="A24:B24"/>
    <mergeCell ref="K18:O18"/>
    <mergeCell ref="A25:B25"/>
    <mergeCell ref="A26:B26"/>
    <mergeCell ref="A27:B27"/>
    <mergeCell ref="A28:B28"/>
    <mergeCell ref="A29:B29"/>
    <mergeCell ref="B37:V37"/>
    <mergeCell ref="B38:V38"/>
    <mergeCell ref="B39:V39"/>
    <mergeCell ref="B40:V40"/>
    <mergeCell ref="B33:V33"/>
    <mergeCell ref="B34:V34"/>
    <mergeCell ref="B35:V35"/>
    <mergeCell ref="B36:V36"/>
  </mergeCells>
  <printOptions horizontalCentered="1"/>
  <pageMargins left="0.25" right="0.25" top="0.5" bottom="0.5" header="0.3" footer="0.3"/>
  <pageSetup scale="76" orientation="landscape" r:id="rId7"/>
  <headerFooter>
    <oddFooter>&amp;L&amp;K0070C0The Allstate Corporation 4Q19 Supplement&amp;R&amp;K000000&amp;A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6965D-353A-4AA3-AB33-F0813DDE62E0}">
  <sheetPr>
    <pageSetUpPr fitToPage="1"/>
  </sheetPr>
  <dimension ref="A1:AF69"/>
  <sheetViews>
    <sheetView zoomScaleNormal="100" workbookViewId="0">
      <selection sqref="A1:AF1"/>
    </sheetView>
  </sheetViews>
  <sheetFormatPr defaultColWidth="13.7109375" defaultRowHeight="12.75" x14ac:dyDescent="0.2"/>
  <cols>
    <col min="1" max="1" width="3" style="210" customWidth="1"/>
    <col min="2" max="2" width="46.85546875" style="210" customWidth="1"/>
    <col min="3" max="3" width="2.28515625" style="210" customWidth="1"/>
    <col min="4" max="4" width="2.28515625" style="311" customWidth="1"/>
    <col min="5" max="5" width="10.28515625" style="311" customWidth="1"/>
    <col min="6" max="6" width="2.28515625" style="311" customWidth="1"/>
    <col min="7" max="7" width="2.28515625" style="210" customWidth="1"/>
    <col min="8" max="8" width="10.28515625" style="210" customWidth="1"/>
    <col min="9" max="10" width="2.28515625" style="210" customWidth="1"/>
    <col min="11" max="11" width="10.28515625" style="210" customWidth="1"/>
    <col min="12" max="13" width="2.28515625" style="210" customWidth="1"/>
    <col min="14" max="14" width="10.28515625" style="210" customWidth="1"/>
    <col min="15" max="16" width="2.28515625" style="210" customWidth="1"/>
    <col min="17" max="17" width="10.28515625" style="210" customWidth="1"/>
    <col min="18" max="19" width="2.28515625" style="210" customWidth="1"/>
    <col min="20" max="20" width="10.28515625" style="210" customWidth="1"/>
    <col min="21" max="22" width="2.28515625" style="210" customWidth="1"/>
    <col min="23" max="23" width="10.28515625" style="210" customWidth="1"/>
    <col min="24" max="25" width="2.28515625" style="622" customWidth="1"/>
    <col min="26" max="26" width="10.28515625" style="622" customWidth="1"/>
    <col min="27" max="28" width="2.28515625" style="210" customWidth="1"/>
    <col min="29" max="29" width="10.28515625" style="311" customWidth="1"/>
    <col min="30" max="31" width="2.28515625" style="311" customWidth="1"/>
    <col min="32" max="32" width="10.28515625" style="311" customWidth="1"/>
    <col min="33" max="16384" width="13.7109375" style="210"/>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4.1" customHeight="1" x14ac:dyDescent="0.25">
      <c r="A2" s="1620" t="s">
        <v>407</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ht="16.7" customHeight="1" x14ac:dyDescent="0.2">
      <c r="A3" s="1321"/>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619" t="s">
        <v>45</v>
      </c>
      <c r="B4" s="1606"/>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345"/>
      <c r="AC4" s="1507" t="s">
        <v>9</v>
      </c>
      <c r="AD4" s="1508"/>
      <c r="AE4" s="1508"/>
      <c r="AF4" s="1508"/>
    </row>
    <row r="5" spans="1:32" ht="16.7" customHeight="1" x14ac:dyDescent="0.2">
      <c r="A5" s="1321"/>
      <c r="B5" s="1321"/>
      <c r="C5" s="1321"/>
      <c r="D5" s="1321"/>
      <c r="E5" s="1321"/>
      <c r="F5" s="1321"/>
      <c r="G5" s="1321"/>
      <c r="H5" s="1321"/>
      <c r="I5" s="1321"/>
      <c r="J5" s="1405"/>
      <c r="K5" s="1405"/>
      <c r="L5" s="1405"/>
      <c r="M5" s="1405"/>
      <c r="N5" s="1405"/>
      <c r="O5" s="1405"/>
      <c r="P5" s="1405"/>
      <c r="Q5" s="1405"/>
      <c r="R5" s="1405"/>
      <c r="S5" s="1405"/>
      <c r="T5" s="1405"/>
      <c r="U5" s="1405"/>
      <c r="V5" s="1405"/>
      <c r="W5" s="1405"/>
      <c r="X5" s="1405"/>
      <c r="Y5" s="1405"/>
      <c r="Z5" s="1405"/>
      <c r="AA5" s="1405"/>
      <c r="AB5" s="1405"/>
      <c r="AC5" s="341"/>
      <c r="AD5" s="341"/>
      <c r="AE5" s="341"/>
      <c r="AF5" s="341"/>
    </row>
    <row r="6" spans="1:32" ht="25.9" customHeight="1" x14ac:dyDescent="0.25">
      <c r="A6" s="1321"/>
      <c r="B6" s="1321"/>
      <c r="C6" s="1321"/>
      <c r="D6" s="337"/>
      <c r="E6" s="1366" t="s">
        <v>630</v>
      </c>
      <c r="F6" s="338"/>
      <c r="G6" s="1324"/>
      <c r="H6" s="334" t="s">
        <v>547</v>
      </c>
      <c r="I6" s="1368"/>
      <c r="J6" s="1324"/>
      <c r="K6" s="334" t="s">
        <v>493</v>
      </c>
      <c r="L6" s="1368"/>
      <c r="M6" s="1324"/>
      <c r="N6" s="334" t="s">
        <v>326</v>
      </c>
      <c r="O6" s="1369"/>
      <c r="P6" s="337"/>
      <c r="Q6" s="1366" t="s">
        <v>10</v>
      </c>
      <c r="R6" s="1370"/>
      <c r="S6" s="1371"/>
      <c r="T6" s="334" t="s">
        <v>327</v>
      </c>
      <c r="U6" s="1324"/>
      <c r="V6" s="1371"/>
      <c r="W6" s="334" t="s">
        <v>0</v>
      </c>
      <c r="X6" s="1394"/>
      <c r="Y6" s="1394"/>
      <c r="Z6" s="334" t="s">
        <v>1</v>
      </c>
      <c r="AA6" s="1324"/>
      <c r="AB6" s="1324"/>
      <c r="AC6" s="334" t="s">
        <v>630</v>
      </c>
      <c r="AD6" s="1311"/>
      <c r="AE6" s="1311"/>
      <c r="AF6" s="334" t="s">
        <v>10</v>
      </c>
    </row>
    <row r="7" spans="1:32" ht="8.1" customHeight="1" x14ac:dyDescent="0.2">
      <c r="A7" s="1321"/>
      <c r="B7" s="1321"/>
      <c r="C7" s="1321"/>
      <c r="D7" s="342"/>
      <c r="E7" s="1409"/>
      <c r="F7" s="343"/>
      <c r="G7" s="1405"/>
      <c r="H7" s="1409"/>
      <c r="I7" s="345"/>
      <c r="J7" s="1405"/>
      <c r="K7" s="1409"/>
      <c r="L7" s="345"/>
      <c r="M7" s="1405"/>
      <c r="N7" s="1409"/>
      <c r="O7" s="1321"/>
      <c r="P7" s="342"/>
      <c r="Q7" s="1409"/>
      <c r="R7" s="343"/>
      <c r="S7" s="1405"/>
      <c r="T7" s="1409"/>
      <c r="U7" s="345"/>
      <c r="V7" s="1405"/>
      <c r="W7" s="1409"/>
      <c r="X7" s="1405"/>
      <c r="Y7" s="1405"/>
      <c r="Z7" s="1409"/>
      <c r="AA7" s="345"/>
      <c r="AB7" s="1405"/>
      <c r="AC7" s="1409"/>
      <c r="AD7" s="1321"/>
      <c r="AE7" s="1321"/>
      <c r="AF7" s="1409"/>
    </row>
    <row r="8" spans="1:32" ht="12" customHeight="1" x14ac:dyDescent="0.2">
      <c r="A8" s="1642" t="s">
        <v>180</v>
      </c>
      <c r="B8" s="1606"/>
      <c r="C8" s="1321"/>
      <c r="D8" s="342"/>
      <c r="E8" s="346">
        <v>8008</v>
      </c>
      <c r="F8" s="364"/>
      <c r="G8" s="361"/>
      <c r="H8" s="347">
        <v>8472</v>
      </c>
      <c r="I8" s="769"/>
      <c r="J8" s="361"/>
      <c r="K8" s="347">
        <v>8262</v>
      </c>
      <c r="L8" s="769"/>
      <c r="M8" s="346"/>
      <c r="N8" s="347">
        <v>7544</v>
      </c>
      <c r="O8" s="348"/>
      <c r="P8" s="349"/>
      <c r="Q8" s="346">
        <v>7646</v>
      </c>
      <c r="R8" s="350"/>
      <c r="S8" s="346"/>
      <c r="T8" s="347">
        <v>8010</v>
      </c>
      <c r="U8" s="769"/>
      <c r="V8" s="346"/>
      <c r="W8" s="347">
        <v>7807</v>
      </c>
      <c r="X8" s="347"/>
      <c r="Y8" s="347"/>
      <c r="Z8" s="347">
        <v>7128</v>
      </c>
      <c r="AA8" s="769"/>
      <c r="AB8" s="346"/>
      <c r="AC8" s="347">
        <v>32286</v>
      </c>
      <c r="AD8" s="348"/>
      <c r="AE8" s="348"/>
      <c r="AF8" s="347">
        <v>30591</v>
      </c>
    </row>
    <row r="9" spans="1:32" ht="8.1" customHeight="1" x14ac:dyDescent="0.2">
      <c r="A9" s="1606"/>
      <c r="B9" s="1606"/>
      <c r="C9" s="1321"/>
      <c r="D9" s="342"/>
      <c r="E9" s="769"/>
      <c r="F9" s="364"/>
      <c r="G9" s="361"/>
      <c r="H9" s="348"/>
      <c r="I9" s="769"/>
      <c r="J9" s="361"/>
      <c r="K9" s="348"/>
      <c r="L9" s="769"/>
      <c r="M9" s="346"/>
      <c r="N9" s="348"/>
      <c r="O9" s="348"/>
      <c r="P9" s="349"/>
      <c r="Q9" s="769"/>
      <c r="R9" s="350"/>
      <c r="S9" s="346"/>
      <c r="T9" s="348"/>
      <c r="U9" s="769"/>
      <c r="V9" s="346"/>
      <c r="W9" s="348"/>
      <c r="X9" s="348"/>
      <c r="Y9" s="348"/>
      <c r="Z9" s="348"/>
      <c r="AA9" s="769"/>
      <c r="AB9" s="346"/>
      <c r="AC9" s="348"/>
      <c r="AD9" s="348"/>
      <c r="AE9" s="348"/>
      <c r="AF9" s="348"/>
    </row>
    <row r="10" spans="1:32" ht="12" customHeight="1" x14ac:dyDescent="0.2">
      <c r="A10" s="1642" t="s">
        <v>181</v>
      </c>
      <c r="B10" s="1606"/>
      <c r="C10" s="1321"/>
      <c r="D10" s="342"/>
      <c r="E10" s="769"/>
      <c r="F10" s="364"/>
      <c r="G10" s="361"/>
      <c r="H10" s="348"/>
      <c r="I10" s="769"/>
      <c r="J10" s="361"/>
      <c r="K10" s="348"/>
      <c r="L10" s="769"/>
      <c r="M10" s="346"/>
      <c r="N10" s="348"/>
      <c r="O10" s="348"/>
      <c r="P10" s="349"/>
      <c r="Q10" s="769"/>
      <c r="R10" s="350"/>
      <c r="S10" s="346"/>
      <c r="T10" s="348"/>
      <c r="U10" s="769"/>
      <c r="V10" s="346"/>
      <c r="W10" s="348"/>
      <c r="X10" s="348"/>
      <c r="Y10" s="348"/>
      <c r="Z10" s="348"/>
      <c r="AA10" s="769"/>
      <c r="AB10" s="346"/>
      <c r="AC10" s="348"/>
      <c r="AD10" s="348"/>
      <c r="AE10" s="348"/>
      <c r="AF10" s="348"/>
    </row>
    <row r="11" spans="1:32" ht="12" customHeight="1" x14ac:dyDescent="0.2">
      <c r="A11" s="1639" t="s">
        <v>141</v>
      </c>
      <c r="B11" s="1639"/>
      <c r="C11" s="1321"/>
      <c r="D11" s="342"/>
      <c r="E11" s="346">
        <v>5509</v>
      </c>
      <c r="F11" s="364"/>
      <c r="G11" s="361"/>
      <c r="H11" s="347">
        <v>5446</v>
      </c>
      <c r="I11" s="769"/>
      <c r="J11" s="361"/>
      <c r="K11" s="347">
        <v>5404</v>
      </c>
      <c r="L11" s="769"/>
      <c r="M11" s="346"/>
      <c r="N11" s="347">
        <v>5321</v>
      </c>
      <c r="O11" s="348"/>
      <c r="P11" s="349"/>
      <c r="Q11" s="346">
        <v>5275</v>
      </c>
      <c r="R11" s="350"/>
      <c r="S11" s="346"/>
      <c r="T11" s="347">
        <v>5210</v>
      </c>
      <c r="U11" s="769"/>
      <c r="V11" s="346"/>
      <c r="W11" s="347">
        <v>5131</v>
      </c>
      <c r="X11" s="347"/>
      <c r="Y11" s="347"/>
      <c r="Z11" s="347">
        <v>5046</v>
      </c>
      <c r="AA11" s="769"/>
      <c r="AB11" s="346"/>
      <c r="AC11" s="347">
        <v>21680</v>
      </c>
      <c r="AD11" s="348"/>
      <c r="AE11" s="348"/>
      <c r="AF11" s="347">
        <v>20662</v>
      </c>
    </row>
    <row r="12" spans="1:32" ht="12" customHeight="1" x14ac:dyDescent="0.2">
      <c r="A12" s="1639" t="s">
        <v>142</v>
      </c>
      <c r="B12" s="1639"/>
      <c r="C12" s="1321"/>
      <c r="D12" s="342"/>
      <c r="E12" s="352">
        <v>1892</v>
      </c>
      <c r="F12" s="364"/>
      <c r="G12" s="361"/>
      <c r="H12" s="353">
        <v>1868</v>
      </c>
      <c r="I12" s="767"/>
      <c r="J12" s="361"/>
      <c r="K12" s="353">
        <v>1832</v>
      </c>
      <c r="L12" s="767"/>
      <c r="M12" s="352"/>
      <c r="N12" s="353">
        <v>1811</v>
      </c>
      <c r="O12" s="354"/>
      <c r="P12" s="355"/>
      <c r="Q12" s="352">
        <v>1787</v>
      </c>
      <c r="R12" s="356"/>
      <c r="S12" s="352"/>
      <c r="T12" s="353">
        <v>1769</v>
      </c>
      <c r="U12" s="767"/>
      <c r="V12" s="352"/>
      <c r="W12" s="353">
        <v>1742</v>
      </c>
      <c r="X12" s="353"/>
      <c r="Y12" s="353"/>
      <c r="Z12" s="353">
        <v>1727</v>
      </c>
      <c r="AA12" s="767"/>
      <c r="AB12" s="352"/>
      <c r="AC12" s="353">
        <v>7403</v>
      </c>
      <c r="AD12" s="354"/>
      <c r="AE12" s="354"/>
      <c r="AF12" s="353">
        <v>7025</v>
      </c>
    </row>
    <row r="13" spans="1:32" ht="12" customHeight="1" x14ac:dyDescent="0.2">
      <c r="A13" s="1639" t="s">
        <v>145</v>
      </c>
      <c r="B13" s="1639"/>
      <c r="C13" s="1321"/>
      <c r="D13" s="342"/>
      <c r="E13" s="352">
        <v>449</v>
      </c>
      <c r="F13" s="364"/>
      <c r="G13" s="361"/>
      <c r="H13" s="353">
        <v>447</v>
      </c>
      <c r="I13" s="767"/>
      <c r="J13" s="361"/>
      <c r="K13" s="353">
        <v>440</v>
      </c>
      <c r="L13" s="767"/>
      <c r="M13" s="352"/>
      <c r="N13" s="353">
        <v>437</v>
      </c>
      <c r="O13" s="354"/>
      <c r="P13" s="355"/>
      <c r="Q13" s="352">
        <v>432</v>
      </c>
      <c r="R13" s="356"/>
      <c r="S13" s="352"/>
      <c r="T13" s="353">
        <v>432</v>
      </c>
      <c r="U13" s="767"/>
      <c r="V13" s="352"/>
      <c r="W13" s="353">
        <v>432</v>
      </c>
      <c r="X13" s="353"/>
      <c r="Y13" s="353"/>
      <c r="Z13" s="353">
        <v>420</v>
      </c>
      <c r="AA13" s="767"/>
      <c r="AB13" s="352"/>
      <c r="AC13" s="353">
        <v>1773</v>
      </c>
      <c r="AD13" s="354"/>
      <c r="AE13" s="354"/>
      <c r="AF13" s="353">
        <v>1716</v>
      </c>
    </row>
    <row r="14" spans="1:32" ht="12" customHeight="1" x14ac:dyDescent="0.2">
      <c r="A14" s="1639" t="s">
        <v>146</v>
      </c>
      <c r="B14" s="1639"/>
      <c r="C14" s="1321"/>
      <c r="D14" s="342"/>
      <c r="E14" s="358">
        <v>237</v>
      </c>
      <c r="F14" s="364"/>
      <c r="G14" s="361"/>
      <c r="H14" s="358">
        <v>236</v>
      </c>
      <c r="I14" s="767"/>
      <c r="J14" s="361"/>
      <c r="K14" s="358">
        <v>226</v>
      </c>
      <c r="L14" s="767"/>
      <c r="M14" s="352"/>
      <c r="N14" s="358">
        <v>183</v>
      </c>
      <c r="O14" s="354"/>
      <c r="P14" s="355"/>
      <c r="Q14" s="358">
        <v>178</v>
      </c>
      <c r="R14" s="356"/>
      <c r="S14" s="352"/>
      <c r="T14" s="358">
        <v>176</v>
      </c>
      <c r="U14" s="767"/>
      <c r="V14" s="352"/>
      <c r="W14" s="358">
        <v>165</v>
      </c>
      <c r="X14" s="352"/>
      <c r="Y14" s="352"/>
      <c r="Z14" s="358">
        <v>136</v>
      </c>
      <c r="AA14" s="767"/>
      <c r="AB14" s="352"/>
      <c r="AC14" s="358">
        <v>882</v>
      </c>
      <c r="AD14" s="354"/>
      <c r="AE14" s="354"/>
      <c r="AF14" s="358">
        <v>655</v>
      </c>
    </row>
    <row r="15" spans="1:32" ht="12" customHeight="1" x14ac:dyDescent="0.2">
      <c r="A15" s="1616" t="s">
        <v>147</v>
      </c>
      <c r="B15" s="1616"/>
      <c r="C15" s="1321"/>
      <c r="D15" s="342"/>
      <c r="E15" s="1404">
        <v>8087</v>
      </c>
      <c r="F15" s="364"/>
      <c r="G15" s="361"/>
      <c r="H15" s="1404">
        <v>7997</v>
      </c>
      <c r="I15" s="769"/>
      <c r="J15" s="361"/>
      <c r="K15" s="1404">
        <v>7902</v>
      </c>
      <c r="L15" s="769"/>
      <c r="M15" s="346"/>
      <c r="N15" s="1404">
        <v>7752</v>
      </c>
      <c r="O15" s="348"/>
      <c r="P15" s="349"/>
      <c r="Q15" s="1404">
        <v>7672</v>
      </c>
      <c r="R15" s="350"/>
      <c r="S15" s="346"/>
      <c r="T15" s="1404">
        <v>7587</v>
      </c>
      <c r="U15" s="769"/>
      <c r="V15" s="346"/>
      <c r="W15" s="1404">
        <v>7470</v>
      </c>
      <c r="X15" s="346"/>
      <c r="Y15" s="346"/>
      <c r="Z15" s="1404">
        <v>7329</v>
      </c>
      <c r="AA15" s="769"/>
      <c r="AB15" s="346"/>
      <c r="AC15" s="1404">
        <v>31738</v>
      </c>
      <c r="AD15" s="348"/>
      <c r="AE15" s="348"/>
      <c r="AF15" s="1404">
        <v>30058</v>
      </c>
    </row>
    <row r="16" spans="1:32" ht="8.1" customHeight="1" x14ac:dyDescent="0.2">
      <c r="A16" s="1606"/>
      <c r="B16" s="1606"/>
      <c r="C16" s="1321"/>
      <c r="D16" s="342"/>
      <c r="E16" s="365"/>
      <c r="F16" s="364"/>
      <c r="G16" s="361"/>
      <c r="H16" s="362"/>
      <c r="I16" s="365"/>
      <c r="J16" s="361"/>
      <c r="K16" s="362"/>
      <c r="L16" s="365"/>
      <c r="M16" s="361"/>
      <c r="N16" s="362"/>
      <c r="O16" s="362"/>
      <c r="P16" s="363"/>
      <c r="Q16" s="365"/>
      <c r="R16" s="364"/>
      <c r="S16" s="361"/>
      <c r="T16" s="362"/>
      <c r="U16" s="365"/>
      <c r="V16" s="361"/>
      <c r="W16" s="362"/>
      <c r="X16" s="362"/>
      <c r="Y16" s="362"/>
      <c r="Z16" s="362"/>
      <c r="AA16" s="365"/>
      <c r="AB16" s="361"/>
      <c r="AC16" s="362"/>
      <c r="AD16" s="362"/>
      <c r="AE16" s="362"/>
      <c r="AF16" s="362"/>
    </row>
    <row r="17" spans="1:32" ht="12" customHeight="1" x14ac:dyDescent="0.2">
      <c r="A17" s="1642" t="s">
        <v>59</v>
      </c>
      <c r="B17" s="1606"/>
      <c r="C17" s="1321"/>
      <c r="D17" s="342"/>
      <c r="E17" s="365"/>
      <c r="F17" s="364"/>
      <c r="G17" s="361"/>
      <c r="H17" s="362"/>
      <c r="I17" s="365"/>
      <c r="J17" s="361"/>
      <c r="K17" s="362"/>
      <c r="L17" s="365"/>
      <c r="M17" s="361"/>
      <c r="N17" s="362"/>
      <c r="O17" s="362"/>
      <c r="P17" s="363"/>
      <c r="Q17" s="365"/>
      <c r="R17" s="364"/>
      <c r="S17" s="361"/>
      <c r="T17" s="362"/>
      <c r="U17" s="365"/>
      <c r="V17" s="361"/>
      <c r="W17" s="362"/>
      <c r="X17" s="362"/>
      <c r="Y17" s="362"/>
      <c r="Z17" s="362"/>
      <c r="AA17" s="365"/>
      <c r="AB17" s="361"/>
      <c r="AC17" s="362"/>
      <c r="AD17" s="362"/>
      <c r="AE17" s="362"/>
      <c r="AF17" s="362"/>
    </row>
    <row r="18" spans="1:32" ht="12" customHeight="1" x14ac:dyDescent="0.2">
      <c r="A18" s="1639" t="s">
        <v>141</v>
      </c>
      <c r="B18" s="1639"/>
      <c r="C18" s="1321"/>
      <c r="D18" s="342"/>
      <c r="E18" s="346">
        <v>58</v>
      </c>
      <c r="F18" s="364"/>
      <c r="G18" s="361"/>
      <c r="H18" s="347">
        <v>57</v>
      </c>
      <c r="I18" s="769"/>
      <c r="J18" s="361"/>
      <c r="K18" s="347">
        <v>57</v>
      </c>
      <c r="L18" s="769"/>
      <c r="M18" s="346"/>
      <c r="N18" s="347">
        <v>57</v>
      </c>
      <c r="O18" s="348"/>
      <c r="P18" s="349"/>
      <c r="Q18" s="346">
        <v>65</v>
      </c>
      <c r="R18" s="350"/>
      <c r="S18" s="346"/>
      <c r="T18" s="347">
        <v>56</v>
      </c>
      <c r="U18" s="769"/>
      <c r="V18" s="346"/>
      <c r="W18" s="347">
        <v>56</v>
      </c>
      <c r="X18" s="347"/>
      <c r="Y18" s="347"/>
      <c r="Z18" s="347">
        <v>54</v>
      </c>
      <c r="AA18" s="769"/>
      <c r="AB18" s="346"/>
      <c r="AC18" s="347">
        <v>229</v>
      </c>
      <c r="AD18" s="348"/>
      <c r="AE18" s="348"/>
      <c r="AF18" s="347">
        <v>231</v>
      </c>
    </row>
    <row r="19" spans="1:32" ht="12" customHeight="1" x14ac:dyDescent="0.2">
      <c r="A19" s="1639" t="s">
        <v>142</v>
      </c>
      <c r="B19" s="1639"/>
      <c r="C19" s="1321"/>
      <c r="D19" s="342"/>
      <c r="E19" s="352">
        <v>11</v>
      </c>
      <c r="F19" s="364"/>
      <c r="G19" s="361"/>
      <c r="H19" s="353">
        <v>12</v>
      </c>
      <c r="I19" s="767"/>
      <c r="J19" s="361"/>
      <c r="K19" s="353">
        <v>11</v>
      </c>
      <c r="L19" s="767"/>
      <c r="M19" s="352"/>
      <c r="N19" s="353">
        <v>11</v>
      </c>
      <c r="O19" s="354"/>
      <c r="P19" s="355"/>
      <c r="Q19" s="352">
        <v>12</v>
      </c>
      <c r="R19" s="356"/>
      <c r="S19" s="352"/>
      <c r="T19" s="353">
        <v>11</v>
      </c>
      <c r="U19" s="767"/>
      <c r="V19" s="352"/>
      <c r="W19" s="353">
        <v>11</v>
      </c>
      <c r="X19" s="353"/>
      <c r="Y19" s="353"/>
      <c r="Z19" s="353">
        <v>11</v>
      </c>
      <c r="AA19" s="767"/>
      <c r="AB19" s="352"/>
      <c r="AC19" s="353">
        <v>45</v>
      </c>
      <c r="AD19" s="354"/>
      <c r="AE19" s="354"/>
      <c r="AF19" s="353">
        <v>45</v>
      </c>
    </row>
    <row r="20" spans="1:32" ht="12" customHeight="1" x14ac:dyDescent="0.2">
      <c r="A20" s="1639" t="s">
        <v>145</v>
      </c>
      <c r="B20" s="1639"/>
      <c r="C20" s="1321"/>
      <c r="D20" s="342"/>
      <c r="E20" s="352">
        <v>31</v>
      </c>
      <c r="F20" s="364"/>
      <c r="G20" s="361"/>
      <c r="H20" s="353">
        <v>37</v>
      </c>
      <c r="I20" s="767"/>
      <c r="J20" s="361"/>
      <c r="K20" s="353">
        <v>35</v>
      </c>
      <c r="L20" s="767"/>
      <c r="M20" s="352"/>
      <c r="N20" s="353">
        <v>28</v>
      </c>
      <c r="O20" s="354"/>
      <c r="P20" s="355"/>
      <c r="Q20" s="352">
        <v>34</v>
      </c>
      <c r="R20" s="356"/>
      <c r="S20" s="352"/>
      <c r="T20" s="353">
        <v>36</v>
      </c>
      <c r="U20" s="767"/>
      <c r="V20" s="352"/>
      <c r="W20" s="353">
        <v>34</v>
      </c>
      <c r="X20" s="353"/>
      <c r="Y20" s="353"/>
      <c r="Z20" s="353">
        <v>28</v>
      </c>
      <c r="AA20" s="767"/>
      <c r="AB20" s="352"/>
      <c r="AC20" s="353">
        <v>131</v>
      </c>
      <c r="AD20" s="354"/>
      <c r="AE20" s="354"/>
      <c r="AF20" s="353">
        <v>132</v>
      </c>
    </row>
    <row r="21" spans="1:32" ht="12" customHeight="1" x14ac:dyDescent="0.2">
      <c r="A21" s="1639" t="s">
        <v>146</v>
      </c>
      <c r="B21" s="1639"/>
      <c r="C21" s="1321"/>
      <c r="D21" s="342"/>
      <c r="E21" s="352">
        <v>2</v>
      </c>
      <c r="F21" s="364"/>
      <c r="G21" s="361"/>
      <c r="H21" s="353">
        <v>1</v>
      </c>
      <c r="I21" s="767"/>
      <c r="J21" s="361"/>
      <c r="K21" s="353">
        <v>2</v>
      </c>
      <c r="L21" s="767"/>
      <c r="M21" s="352"/>
      <c r="N21" s="353">
        <v>1</v>
      </c>
      <c r="O21" s="354"/>
      <c r="P21" s="355"/>
      <c r="Q21" s="352">
        <v>1</v>
      </c>
      <c r="R21" s="356"/>
      <c r="S21" s="352"/>
      <c r="T21" s="353">
        <v>2</v>
      </c>
      <c r="U21" s="767"/>
      <c r="V21" s="352"/>
      <c r="W21" s="353">
        <v>1</v>
      </c>
      <c r="X21" s="353"/>
      <c r="Y21" s="353"/>
      <c r="Z21" s="353">
        <v>2</v>
      </c>
      <c r="AA21" s="767"/>
      <c r="AB21" s="352"/>
      <c r="AC21" s="353">
        <v>6</v>
      </c>
      <c r="AD21" s="354"/>
      <c r="AE21" s="354"/>
      <c r="AF21" s="353">
        <v>6</v>
      </c>
    </row>
    <row r="22" spans="1:32" ht="14.1" customHeight="1" x14ac:dyDescent="0.2">
      <c r="A22" s="1639" t="s">
        <v>408</v>
      </c>
      <c r="B22" s="1639"/>
      <c r="C22" s="1321"/>
      <c r="D22" s="342"/>
      <c r="E22" s="358">
        <v>42</v>
      </c>
      <c r="F22" s="364"/>
      <c r="G22" s="361"/>
      <c r="H22" s="358">
        <v>46</v>
      </c>
      <c r="I22" s="767"/>
      <c r="J22" s="361"/>
      <c r="K22" s="358">
        <v>46</v>
      </c>
      <c r="L22" s="767"/>
      <c r="M22" s="352"/>
      <c r="N22" s="358">
        <v>38</v>
      </c>
      <c r="O22" s="354"/>
      <c r="P22" s="355"/>
      <c r="Q22" s="358">
        <v>39</v>
      </c>
      <c r="R22" s="356"/>
      <c r="S22" s="352"/>
      <c r="T22" s="358">
        <v>47</v>
      </c>
      <c r="U22" s="767"/>
      <c r="V22" s="352"/>
      <c r="W22" s="358">
        <v>41</v>
      </c>
      <c r="X22" s="352"/>
      <c r="Y22" s="352"/>
      <c r="Z22" s="358">
        <v>41</v>
      </c>
      <c r="AA22" s="767"/>
      <c r="AB22" s="352"/>
      <c r="AC22" s="358">
        <v>172</v>
      </c>
      <c r="AD22" s="354"/>
      <c r="AE22" s="354"/>
      <c r="AF22" s="358">
        <v>168</v>
      </c>
    </row>
    <row r="23" spans="1:32" ht="12" customHeight="1" x14ac:dyDescent="0.2">
      <c r="A23" s="1616" t="s">
        <v>147</v>
      </c>
      <c r="B23" s="1616"/>
      <c r="C23" s="1321"/>
      <c r="D23" s="342"/>
      <c r="E23" s="1404">
        <v>144</v>
      </c>
      <c r="F23" s="364"/>
      <c r="G23" s="361"/>
      <c r="H23" s="1404">
        <v>153</v>
      </c>
      <c r="I23" s="769"/>
      <c r="J23" s="361"/>
      <c r="K23" s="1404">
        <v>151</v>
      </c>
      <c r="L23" s="769"/>
      <c r="M23" s="346"/>
      <c r="N23" s="1404">
        <v>135</v>
      </c>
      <c r="O23" s="348"/>
      <c r="P23" s="349"/>
      <c r="Q23" s="1404">
        <v>151</v>
      </c>
      <c r="R23" s="350"/>
      <c r="S23" s="346"/>
      <c r="T23" s="1404">
        <v>152</v>
      </c>
      <c r="U23" s="769"/>
      <c r="V23" s="346"/>
      <c r="W23" s="1404">
        <v>143</v>
      </c>
      <c r="X23" s="346"/>
      <c r="Y23" s="346"/>
      <c r="Z23" s="1404">
        <v>136</v>
      </c>
      <c r="AA23" s="769"/>
      <c r="AB23" s="346"/>
      <c r="AC23" s="1404">
        <v>583</v>
      </c>
      <c r="AD23" s="348"/>
      <c r="AE23" s="348"/>
      <c r="AF23" s="1404">
        <v>582</v>
      </c>
    </row>
    <row r="24" spans="1:32" ht="8.1" customHeight="1" x14ac:dyDescent="0.2">
      <c r="A24" s="1606"/>
      <c r="B24" s="1606"/>
      <c r="C24" s="1321"/>
      <c r="D24" s="342"/>
      <c r="E24" s="365"/>
      <c r="F24" s="364"/>
      <c r="G24" s="361"/>
      <c r="H24" s="362"/>
      <c r="I24" s="365"/>
      <c r="J24" s="361"/>
      <c r="K24" s="362"/>
      <c r="L24" s="365"/>
      <c r="M24" s="361"/>
      <c r="N24" s="362"/>
      <c r="O24" s="362"/>
      <c r="P24" s="363"/>
      <c r="Q24" s="365"/>
      <c r="R24" s="364"/>
      <c r="S24" s="361"/>
      <c r="T24" s="362"/>
      <c r="U24" s="365"/>
      <c r="V24" s="361"/>
      <c r="W24" s="362"/>
      <c r="X24" s="362"/>
      <c r="Y24" s="362"/>
      <c r="Z24" s="362"/>
      <c r="AA24" s="365"/>
      <c r="AB24" s="361"/>
      <c r="AC24" s="362"/>
      <c r="AD24" s="362"/>
      <c r="AE24" s="362"/>
      <c r="AF24" s="362"/>
    </row>
    <row r="25" spans="1:32" ht="12" customHeight="1" x14ac:dyDescent="0.2">
      <c r="A25" s="1642" t="s">
        <v>409</v>
      </c>
      <c r="B25" s="1606"/>
      <c r="C25" s="1321"/>
      <c r="D25" s="342"/>
      <c r="E25" s="365"/>
      <c r="F25" s="364"/>
      <c r="G25" s="361"/>
      <c r="H25" s="362"/>
      <c r="I25" s="365"/>
      <c r="J25" s="361"/>
      <c r="K25" s="362"/>
      <c r="L25" s="365"/>
      <c r="M25" s="361"/>
      <c r="N25" s="362"/>
      <c r="O25" s="362"/>
      <c r="P25" s="363"/>
      <c r="Q25" s="365"/>
      <c r="R25" s="364"/>
      <c r="S25" s="361"/>
      <c r="T25" s="362"/>
      <c r="U25" s="365"/>
      <c r="V25" s="361"/>
      <c r="W25" s="362"/>
      <c r="X25" s="362"/>
      <c r="Y25" s="362"/>
      <c r="Z25" s="362"/>
      <c r="AA25" s="365"/>
      <c r="AB25" s="361"/>
      <c r="AC25" s="362"/>
      <c r="AD25" s="362"/>
      <c r="AE25" s="362"/>
      <c r="AF25" s="362"/>
    </row>
    <row r="26" spans="1:32" ht="12" customHeight="1" x14ac:dyDescent="0.2">
      <c r="A26" s="1639" t="s">
        <v>141</v>
      </c>
      <c r="B26" s="1639"/>
      <c r="C26" s="1321"/>
      <c r="D26" s="342"/>
      <c r="E26" s="346">
        <v>3712</v>
      </c>
      <c r="F26" s="364"/>
      <c r="G26" s="361"/>
      <c r="H26" s="347">
        <v>3689</v>
      </c>
      <c r="I26" s="769"/>
      <c r="J26" s="361"/>
      <c r="K26" s="347">
        <v>3698</v>
      </c>
      <c r="L26" s="769"/>
      <c r="M26" s="346"/>
      <c r="N26" s="347">
        <v>3485</v>
      </c>
      <c r="O26" s="348"/>
      <c r="P26" s="349"/>
      <c r="Q26" s="346">
        <v>3520</v>
      </c>
      <c r="R26" s="350"/>
      <c r="S26" s="346"/>
      <c r="T26" s="347">
        <v>3495</v>
      </c>
      <c r="U26" s="769"/>
      <c r="V26" s="346"/>
      <c r="W26" s="347">
        <v>3424</v>
      </c>
      <c r="X26" s="347"/>
      <c r="Y26" s="347"/>
      <c r="Z26" s="347">
        <v>3189</v>
      </c>
      <c r="AA26" s="769"/>
      <c r="AB26" s="346"/>
      <c r="AC26" s="347">
        <v>14584</v>
      </c>
      <c r="AD26" s="348"/>
      <c r="AE26" s="348"/>
      <c r="AF26" s="347">
        <v>13628</v>
      </c>
    </row>
    <row r="27" spans="1:32" ht="12" customHeight="1" x14ac:dyDescent="0.2">
      <c r="A27" s="1639" t="s">
        <v>142</v>
      </c>
      <c r="B27" s="1639"/>
      <c r="C27" s="1321"/>
      <c r="D27" s="342"/>
      <c r="E27" s="352">
        <v>958</v>
      </c>
      <c r="F27" s="364"/>
      <c r="G27" s="361"/>
      <c r="H27" s="353">
        <v>1082</v>
      </c>
      <c r="I27" s="767"/>
      <c r="J27" s="361"/>
      <c r="K27" s="353">
        <v>1508</v>
      </c>
      <c r="L27" s="767"/>
      <c r="M27" s="352"/>
      <c r="N27" s="353">
        <v>1254</v>
      </c>
      <c r="O27" s="354"/>
      <c r="P27" s="355"/>
      <c r="Q27" s="352">
        <v>1445</v>
      </c>
      <c r="R27" s="356"/>
      <c r="S27" s="352"/>
      <c r="T27" s="353">
        <v>1125</v>
      </c>
      <c r="U27" s="767"/>
      <c r="V27" s="352"/>
      <c r="W27" s="353">
        <v>1308</v>
      </c>
      <c r="X27" s="353"/>
      <c r="Y27" s="353"/>
      <c r="Z27" s="353">
        <v>995</v>
      </c>
      <c r="AA27" s="767"/>
      <c r="AB27" s="352"/>
      <c r="AC27" s="353">
        <v>4802</v>
      </c>
      <c r="AD27" s="354"/>
      <c r="AE27" s="354"/>
      <c r="AF27" s="353">
        <v>4873</v>
      </c>
    </row>
    <row r="28" spans="1:32" ht="12" customHeight="1" x14ac:dyDescent="0.2">
      <c r="A28" s="1639" t="s">
        <v>145</v>
      </c>
      <c r="B28" s="1639"/>
      <c r="C28" s="1321"/>
      <c r="D28" s="342"/>
      <c r="E28" s="352">
        <v>225</v>
      </c>
      <c r="F28" s="364"/>
      <c r="G28" s="361"/>
      <c r="H28" s="353">
        <v>277</v>
      </c>
      <c r="I28" s="767"/>
      <c r="J28" s="361"/>
      <c r="K28" s="353">
        <v>281</v>
      </c>
      <c r="L28" s="767"/>
      <c r="M28" s="352"/>
      <c r="N28" s="353">
        <v>292</v>
      </c>
      <c r="O28" s="354"/>
      <c r="P28" s="355"/>
      <c r="Q28" s="352">
        <v>316</v>
      </c>
      <c r="R28" s="356"/>
      <c r="S28" s="352"/>
      <c r="T28" s="353">
        <v>305</v>
      </c>
      <c r="U28" s="767"/>
      <c r="V28" s="352"/>
      <c r="W28" s="353">
        <v>260</v>
      </c>
      <c r="X28" s="353"/>
      <c r="Y28" s="353"/>
      <c r="Z28" s="353">
        <v>257</v>
      </c>
      <c r="AA28" s="767"/>
      <c r="AB28" s="352"/>
      <c r="AC28" s="353">
        <v>1075</v>
      </c>
      <c r="AD28" s="354"/>
      <c r="AE28" s="354"/>
      <c r="AF28" s="353">
        <v>1138</v>
      </c>
    </row>
    <row r="29" spans="1:32" ht="12" customHeight="1" x14ac:dyDescent="0.2">
      <c r="A29" s="1639" t="s">
        <v>146</v>
      </c>
      <c r="B29" s="1639"/>
      <c r="C29" s="1321"/>
      <c r="D29" s="342"/>
      <c r="E29" s="358">
        <v>185</v>
      </c>
      <c r="F29" s="364"/>
      <c r="G29" s="361"/>
      <c r="H29" s="358">
        <v>197</v>
      </c>
      <c r="I29" s="767"/>
      <c r="J29" s="361"/>
      <c r="K29" s="358">
        <v>196</v>
      </c>
      <c r="L29" s="767"/>
      <c r="M29" s="352"/>
      <c r="N29" s="358">
        <v>139</v>
      </c>
      <c r="O29" s="354"/>
      <c r="P29" s="355"/>
      <c r="Q29" s="358">
        <v>141</v>
      </c>
      <c r="R29" s="356"/>
      <c r="S29" s="352"/>
      <c r="T29" s="358">
        <v>184</v>
      </c>
      <c r="U29" s="767"/>
      <c r="V29" s="352"/>
      <c r="W29" s="358">
        <v>166</v>
      </c>
      <c r="X29" s="352"/>
      <c r="Y29" s="352"/>
      <c r="Z29" s="358">
        <v>107</v>
      </c>
      <c r="AA29" s="767"/>
      <c r="AB29" s="352"/>
      <c r="AC29" s="358">
        <v>717</v>
      </c>
      <c r="AD29" s="354"/>
      <c r="AE29" s="354"/>
      <c r="AF29" s="358">
        <v>598</v>
      </c>
    </row>
    <row r="30" spans="1:32" ht="12" customHeight="1" x14ac:dyDescent="0.2">
      <c r="A30" s="1616" t="s">
        <v>147</v>
      </c>
      <c r="B30" s="1616"/>
      <c r="C30" s="1321"/>
      <c r="D30" s="342"/>
      <c r="E30" s="1404">
        <v>5080</v>
      </c>
      <c r="F30" s="364"/>
      <c r="G30" s="361"/>
      <c r="H30" s="1404">
        <v>5245</v>
      </c>
      <c r="I30" s="769"/>
      <c r="J30" s="361"/>
      <c r="K30" s="1404">
        <v>5683</v>
      </c>
      <c r="L30" s="769"/>
      <c r="M30" s="346"/>
      <c r="N30" s="1404">
        <v>5170</v>
      </c>
      <c r="O30" s="348"/>
      <c r="P30" s="349"/>
      <c r="Q30" s="1404">
        <v>5422</v>
      </c>
      <c r="R30" s="350"/>
      <c r="S30" s="346"/>
      <c r="T30" s="1404">
        <v>5109</v>
      </c>
      <c r="U30" s="769"/>
      <c r="V30" s="346"/>
      <c r="W30" s="1404">
        <v>5158</v>
      </c>
      <c r="X30" s="346"/>
      <c r="Y30" s="346"/>
      <c r="Z30" s="1404">
        <v>4548</v>
      </c>
      <c r="AA30" s="769"/>
      <c r="AB30" s="346"/>
      <c r="AC30" s="1404">
        <v>21178</v>
      </c>
      <c r="AD30" s="348"/>
      <c r="AE30" s="348"/>
      <c r="AF30" s="1404">
        <v>20237</v>
      </c>
    </row>
    <row r="31" spans="1:32" ht="8.1" customHeight="1" x14ac:dyDescent="0.2">
      <c r="A31" s="1606"/>
      <c r="B31" s="1606"/>
      <c r="C31" s="1321"/>
      <c r="D31" s="342"/>
      <c r="E31" s="769"/>
      <c r="F31" s="364"/>
      <c r="G31" s="361"/>
      <c r="H31" s="348"/>
      <c r="I31" s="769"/>
      <c r="J31" s="361"/>
      <c r="K31" s="348"/>
      <c r="L31" s="769"/>
      <c r="M31" s="346"/>
      <c r="N31" s="348"/>
      <c r="O31" s="348"/>
      <c r="P31" s="349"/>
      <c r="Q31" s="769"/>
      <c r="R31" s="350"/>
      <c r="S31" s="346"/>
      <c r="T31" s="348"/>
      <c r="U31" s="769"/>
      <c r="V31" s="346"/>
      <c r="W31" s="348"/>
      <c r="X31" s="348"/>
      <c r="Y31" s="348"/>
      <c r="Z31" s="348"/>
      <c r="AA31" s="769"/>
      <c r="AB31" s="346"/>
      <c r="AC31" s="348"/>
      <c r="AD31" s="348"/>
      <c r="AE31" s="348"/>
      <c r="AF31" s="348"/>
    </row>
    <row r="32" spans="1:32" ht="12" customHeight="1" x14ac:dyDescent="0.2">
      <c r="A32" s="1642" t="s">
        <v>410</v>
      </c>
      <c r="B32" s="1606"/>
      <c r="C32" s="1321"/>
      <c r="D32" s="342"/>
      <c r="E32" s="769"/>
      <c r="F32" s="364"/>
      <c r="G32" s="361"/>
      <c r="H32" s="348"/>
      <c r="I32" s="769"/>
      <c r="J32" s="361"/>
      <c r="K32" s="348"/>
      <c r="L32" s="769"/>
      <c r="M32" s="346"/>
      <c r="N32" s="348"/>
      <c r="O32" s="348"/>
      <c r="P32" s="349"/>
      <c r="Q32" s="769"/>
      <c r="R32" s="350"/>
      <c r="S32" s="346"/>
      <c r="T32" s="348"/>
      <c r="U32" s="769"/>
      <c r="V32" s="346"/>
      <c r="W32" s="348"/>
      <c r="X32" s="348"/>
      <c r="Y32" s="348"/>
      <c r="Z32" s="348"/>
      <c r="AA32" s="769"/>
      <c r="AB32" s="346"/>
      <c r="AC32" s="348"/>
      <c r="AD32" s="769"/>
      <c r="AE32" s="769"/>
      <c r="AF32" s="348"/>
    </row>
    <row r="33" spans="1:32" ht="12" customHeight="1" x14ac:dyDescent="0.2">
      <c r="A33" s="1639" t="s">
        <v>141</v>
      </c>
      <c r="B33" s="1639"/>
      <c r="C33" s="1321"/>
      <c r="D33" s="342"/>
      <c r="E33" s="346">
        <v>1456</v>
      </c>
      <c r="F33" s="364"/>
      <c r="G33" s="361"/>
      <c r="H33" s="347">
        <v>1385</v>
      </c>
      <c r="I33" s="769"/>
      <c r="J33" s="361"/>
      <c r="K33" s="347">
        <v>1376</v>
      </c>
      <c r="L33" s="769"/>
      <c r="M33" s="346"/>
      <c r="N33" s="347">
        <v>1381</v>
      </c>
      <c r="O33" s="348"/>
      <c r="P33" s="349"/>
      <c r="Q33" s="346">
        <v>1419</v>
      </c>
      <c r="R33" s="350"/>
      <c r="S33" s="346"/>
      <c r="T33" s="347">
        <v>1380</v>
      </c>
      <c r="U33" s="769"/>
      <c r="V33" s="346"/>
      <c r="W33" s="347">
        <v>1378</v>
      </c>
      <c r="X33" s="347"/>
      <c r="Y33" s="347"/>
      <c r="Z33" s="347">
        <v>1300</v>
      </c>
      <c r="AA33" s="769"/>
      <c r="AB33" s="346"/>
      <c r="AC33" s="347">
        <v>5598</v>
      </c>
      <c r="AD33" s="769"/>
      <c r="AE33" s="769"/>
      <c r="AF33" s="347">
        <v>5477</v>
      </c>
    </row>
    <row r="34" spans="1:32" ht="12" customHeight="1" x14ac:dyDescent="0.2">
      <c r="A34" s="1639" t="s">
        <v>142</v>
      </c>
      <c r="B34" s="1639"/>
      <c r="C34" s="1321"/>
      <c r="D34" s="342"/>
      <c r="E34" s="352">
        <v>459</v>
      </c>
      <c r="F34" s="364"/>
      <c r="G34" s="361"/>
      <c r="H34" s="353">
        <v>437</v>
      </c>
      <c r="I34" s="767"/>
      <c r="J34" s="361"/>
      <c r="K34" s="353">
        <v>414</v>
      </c>
      <c r="L34" s="767"/>
      <c r="M34" s="352"/>
      <c r="N34" s="353">
        <v>426</v>
      </c>
      <c r="O34" s="354"/>
      <c r="P34" s="355"/>
      <c r="Q34" s="352">
        <v>449</v>
      </c>
      <c r="R34" s="356"/>
      <c r="S34" s="352"/>
      <c r="T34" s="353">
        <v>438</v>
      </c>
      <c r="U34" s="767"/>
      <c r="V34" s="352"/>
      <c r="W34" s="353">
        <v>408</v>
      </c>
      <c r="X34" s="353"/>
      <c r="Y34" s="353"/>
      <c r="Z34" s="353">
        <v>406</v>
      </c>
      <c r="AA34" s="767"/>
      <c r="AB34" s="352"/>
      <c r="AC34" s="353">
        <v>1736</v>
      </c>
      <c r="AD34" s="767"/>
      <c r="AE34" s="767"/>
      <c r="AF34" s="353">
        <v>1701</v>
      </c>
    </row>
    <row r="35" spans="1:32" ht="12" customHeight="1" x14ac:dyDescent="0.2">
      <c r="A35" s="1639" t="s">
        <v>145</v>
      </c>
      <c r="B35" s="1639"/>
      <c r="C35" s="1321"/>
      <c r="D35" s="342"/>
      <c r="E35" s="352">
        <v>159</v>
      </c>
      <c r="F35" s="364"/>
      <c r="G35" s="361"/>
      <c r="H35" s="353">
        <v>156</v>
      </c>
      <c r="I35" s="767"/>
      <c r="J35" s="361"/>
      <c r="K35" s="353">
        <v>146</v>
      </c>
      <c r="L35" s="767"/>
      <c r="M35" s="352"/>
      <c r="N35" s="353">
        <v>143</v>
      </c>
      <c r="O35" s="354"/>
      <c r="P35" s="355"/>
      <c r="Q35" s="352">
        <v>161</v>
      </c>
      <c r="R35" s="356"/>
      <c r="S35" s="352"/>
      <c r="T35" s="353">
        <v>157</v>
      </c>
      <c r="U35" s="767"/>
      <c r="V35" s="352"/>
      <c r="W35" s="353">
        <v>145</v>
      </c>
      <c r="X35" s="353"/>
      <c r="Y35" s="353"/>
      <c r="Z35" s="353">
        <v>140</v>
      </c>
      <c r="AA35" s="767"/>
      <c r="AB35" s="352"/>
      <c r="AC35" s="353">
        <v>604</v>
      </c>
      <c r="AD35" s="767"/>
      <c r="AE35" s="767"/>
      <c r="AF35" s="353">
        <v>603</v>
      </c>
    </row>
    <row r="36" spans="1:32" ht="12" customHeight="1" x14ac:dyDescent="0.2">
      <c r="A36" s="1639" t="s">
        <v>146</v>
      </c>
      <c r="B36" s="1639"/>
      <c r="C36" s="1321"/>
      <c r="D36" s="342"/>
      <c r="E36" s="352">
        <v>41</v>
      </c>
      <c r="F36" s="364"/>
      <c r="G36" s="361"/>
      <c r="H36" s="353">
        <v>39</v>
      </c>
      <c r="I36" s="767"/>
      <c r="J36" s="361"/>
      <c r="K36" s="353">
        <v>39</v>
      </c>
      <c r="L36" s="767"/>
      <c r="M36" s="352"/>
      <c r="N36" s="353">
        <v>38</v>
      </c>
      <c r="O36" s="354"/>
      <c r="P36" s="355"/>
      <c r="Q36" s="352">
        <v>37</v>
      </c>
      <c r="R36" s="356"/>
      <c r="S36" s="352"/>
      <c r="T36" s="353">
        <v>36</v>
      </c>
      <c r="U36" s="767"/>
      <c r="V36" s="352"/>
      <c r="W36" s="353">
        <v>36</v>
      </c>
      <c r="X36" s="353"/>
      <c r="Y36" s="353"/>
      <c r="Z36" s="353">
        <v>37</v>
      </c>
      <c r="AA36" s="767"/>
      <c r="AB36" s="352"/>
      <c r="AC36" s="353">
        <v>157</v>
      </c>
      <c r="AD36" s="767"/>
      <c r="AE36" s="767"/>
      <c r="AF36" s="353">
        <v>146</v>
      </c>
    </row>
    <row r="37" spans="1:32" ht="13.5" customHeight="1" x14ac:dyDescent="0.2">
      <c r="A37" s="1639" t="s">
        <v>465</v>
      </c>
      <c r="B37" s="1639"/>
      <c r="C37" s="1321"/>
      <c r="D37" s="342"/>
      <c r="E37" s="358">
        <v>12</v>
      </c>
      <c r="F37" s="364"/>
      <c r="G37" s="361"/>
      <c r="H37" s="358">
        <v>30</v>
      </c>
      <c r="I37" s="767"/>
      <c r="J37" s="361"/>
      <c r="K37" s="358">
        <v>28</v>
      </c>
      <c r="L37" s="767"/>
      <c r="M37" s="352"/>
      <c r="N37" s="358">
        <v>27</v>
      </c>
      <c r="O37" s="354"/>
      <c r="P37" s="355"/>
      <c r="Q37" s="358">
        <v>29</v>
      </c>
      <c r="R37" s="356"/>
      <c r="S37" s="352"/>
      <c r="T37" s="358">
        <v>32</v>
      </c>
      <c r="U37" s="767"/>
      <c r="V37" s="352"/>
      <c r="W37" s="358">
        <v>25</v>
      </c>
      <c r="X37" s="352"/>
      <c r="Y37" s="352"/>
      <c r="Z37" s="358">
        <v>33</v>
      </c>
      <c r="AA37" s="767"/>
      <c r="AB37" s="352"/>
      <c r="AC37" s="358">
        <v>97</v>
      </c>
      <c r="AD37" s="767"/>
      <c r="AE37" s="767"/>
      <c r="AF37" s="358">
        <v>119</v>
      </c>
    </row>
    <row r="38" spans="1:32" ht="12" customHeight="1" x14ac:dyDescent="0.2">
      <c r="A38" s="1616" t="s">
        <v>147</v>
      </c>
      <c r="B38" s="1616"/>
      <c r="C38" s="1321"/>
      <c r="D38" s="342"/>
      <c r="E38" s="1404">
        <v>2127</v>
      </c>
      <c r="F38" s="364"/>
      <c r="G38" s="361"/>
      <c r="H38" s="1404">
        <v>2047</v>
      </c>
      <c r="I38" s="769"/>
      <c r="J38" s="361"/>
      <c r="K38" s="1404">
        <v>2003</v>
      </c>
      <c r="L38" s="769"/>
      <c r="M38" s="346"/>
      <c r="N38" s="1404">
        <v>2015</v>
      </c>
      <c r="O38" s="348"/>
      <c r="P38" s="349"/>
      <c r="Q38" s="1404">
        <v>2095</v>
      </c>
      <c r="R38" s="350"/>
      <c r="S38" s="346"/>
      <c r="T38" s="1404">
        <v>2043</v>
      </c>
      <c r="U38" s="769"/>
      <c r="V38" s="346"/>
      <c r="W38" s="1404">
        <v>1992</v>
      </c>
      <c r="X38" s="346"/>
      <c r="Y38" s="346"/>
      <c r="Z38" s="1404">
        <v>1916</v>
      </c>
      <c r="AA38" s="769"/>
      <c r="AB38" s="346"/>
      <c r="AC38" s="1404">
        <v>8192</v>
      </c>
      <c r="AD38" s="769"/>
      <c r="AE38" s="769"/>
      <c r="AF38" s="1404">
        <v>8046</v>
      </c>
    </row>
    <row r="39" spans="1:32" ht="8.1" customHeight="1" x14ac:dyDescent="0.2">
      <c r="A39" s="1606"/>
      <c r="B39" s="1606"/>
      <c r="C39" s="1321"/>
      <c r="D39" s="342"/>
      <c r="E39" s="769"/>
      <c r="F39" s="364"/>
      <c r="G39" s="361"/>
      <c r="H39" s="348"/>
      <c r="I39" s="769"/>
      <c r="J39" s="361"/>
      <c r="K39" s="348"/>
      <c r="L39" s="769"/>
      <c r="M39" s="346"/>
      <c r="N39" s="348"/>
      <c r="O39" s="348"/>
      <c r="P39" s="349"/>
      <c r="Q39" s="769"/>
      <c r="R39" s="350"/>
      <c r="S39" s="346"/>
      <c r="T39" s="348"/>
      <c r="U39" s="769"/>
      <c r="V39" s="346"/>
      <c r="W39" s="348"/>
      <c r="X39" s="348"/>
      <c r="Y39" s="348"/>
      <c r="Z39" s="348"/>
      <c r="AA39" s="769"/>
      <c r="AB39" s="346"/>
      <c r="AC39" s="348"/>
      <c r="AD39" s="769"/>
      <c r="AE39" s="769"/>
      <c r="AF39" s="348"/>
    </row>
    <row r="40" spans="1:32" ht="12" customHeight="1" x14ac:dyDescent="0.2">
      <c r="A40" s="1642" t="s">
        <v>62</v>
      </c>
      <c r="B40" s="1606"/>
      <c r="C40" s="1321"/>
      <c r="D40" s="342"/>
      <c r="E40" s="769"/>
      <c r="F40" s="364"/>
      <c r="G40" s="361"/>
      <c r="H40" s="348"/>
      <c r="I40" s="769"/>
      <c r="J40" s="361"/>
      <c r="K40" s="348"/>
      <c r="L40" s="769"/>
      <c r="M40" s="346"/>
      <c r="N40" s="348"/>
      <c r="O40" s="348"/>
      <c r="P40" s="349"/>
      <c r="Q40" s="769"/>
      <c r="R40" s="350"/>
      <c r="S40" s="346"/>
      <c r="T40" s="348"/>
      <c r="U40" s="769"/>
      <c r="V40" s="346"/>
      <c r="W40" s="348"/>
      <c r="X40" s="348"/>
      <c r="Y40" s="348"/>
      <c r="Z40" s="348"/>
      <c r="AA40" s="769"/>
      <c r="AB40" s="346"/>
      <c r="AC40" s="348"/>
      <c r="AD40" s="769"/>
      <c r="AE40" s="769"/>
      <c r="AF40" s="348"/>
    </row>
    <row r="41" spans="1:32" ht="12" customHeight="1" x14ac:dyDescent="0.2">
      <c r="A41" s="1639" t="s">
        <v>141</v>
      </c>
      <c r="B41" s="1639"/>
      <c r="C41" s="1321"/>
      <c r="D41" s="342"/>
      <c r="E41" s="346">
        <v>399</v>
      </c>
      <c r="F41" s="364"/>
      <c r="G41" s="361"/>
      <c r="H41" s="347">
        <v>429</v>
      </c>
      <c r="I41" s="769"/>
      <c r="J41" s="361"/>
      <c r="K41" s="347">
        <v>387</v>
      </c>
      <c r="L41" s="769"/>
      <c r="M41" s="346"/>
      <c r="N41" s="347">
        <v>512</v>
      </c>
      <c r="O41" s="348"/>
      <c r="P41" s="349"/>
      <c r="Q41" s="346">
        <v>401</v>
      </c>
      <c r="R41" s="350"/>
      <c r="S41" s="346"/>
      <c r="T41" s="347">
        <v>391</v>
      </c>
      <c r="U41" s="769"/>
      <c r="V41" s="346"/>
      <c r="W41" s="347">
        <v>385</v>
      </c>
      <c r="X41" s="347"/>
      <c r="Y41" s="347"/>
      <c r="Z41" s="347">
        <v>611</v>
      </c>
      <c r="AA41" s="769"/>
      <c r="AB41" s="346"/>
      <c r="AC41" s="347">
        <v>1727</v>
      </c>
      <c r="AD41" s="769"/>
      <c r="AE41" s="769"/>
      <c r="AF41" s="347">
        <v>1788</v>
      </c>
    </row>
    <row r="42" spans="1:32" ht="12" customHeight="1" x14ac:dyDescent="0.2">
      <c r="A42" s="1639" t="s">
        <v>142</v>
      </c>
      <c r="B42" s="1639"/>
      <c r="C42" s="1321"/>
      <c r="D42" s="342"/>
      <c r="E42" s="352">
        <v>486</v>
      </c>
      <c r="F42" s="364"/>
      <c r="G42" s="361"/>
      <c r="H42" s="353">
        <v>361</v>
      </c>
      <c r="I42" s="767"/>
      <c r="J42" s="361"/>
      <c r="K42" s="353">
        <v>-79</v>
      </c>
      <c r="L42" s="767"/>
      <c r="M42" s="352"/>
      <c r="N42" s="353">
        <v>142</v>
      </c>
      <c r="O42" s="354"/>
      <c r="P42" s="355"/>
      <c r="Q42" s="352">
        <v>-95</v>
      </c>
      <c r="R42" s="356"/>
      <c r="S42" s="352"/>
      <c r="T42" s="353">
        <v>217</v>
      </c>
      <c r="U42" s="767"/>
      <c r="V42" s="352"/>
      <c r="W42" s="353">
        <v>37</v>
      </c>
      <c r="X42" s="353"/>
      <c r="Y42" s="353"/>
      <c r="Z42" s="353">
        <v>337</v>
      </c>
      <c r="AA42" s="767"/>
      <c r="AB42" s="352"/>
      <c r="AC42" s="353">
        <v>910</v>
      </c>
      <c r="AD42" s="767"/>
      <c r="AE42" s="767"/>
      <c r="AF42" s="353">
        <v>496</v>
      </c>
    </row>
    <row r="43" spans="1:32" ht="12" customHeight="1" x14ac:dyDescent="0.2">
      <c r="A43" s="1639" t="s">
        <v>145</v>
      </c>
      <c r="B43" s="1639"/>
      <c r="C43" s="1321"/>
      <c r="D43" s="342"/>
      <c r="E43" s="352">
        <v>96</v>
      </c>
      <c r="F43" s="364"/>
      <c r="G43" s="361"/>
      <c r="H43" s="353">
        <v>51</v>
      </c>
      <c r="I43" s="767"/>
      <c r="J43" s="361"/>
      <c r="K43" s="353">
        <v>48</v>
      </c>
      <c r="L43" s="767"/>
      <c r="M43" s="352"/>
      <c r="N43" s="353">
        <v>30</v>
      </c>
      <c r="O43" s="354"/>
      <c r="P43" s="355"/>
      <c r="Q43" s="352">
        <v>-11</v>
      </c>
      <c r="R43" s="356"/>
      <c r="S43" s="352"/>
      <c r="T43" s="353">
        <v>6</v>
      </c>
      <c r="U43" s="767"/>
      <c r="V43" s="352"/>
      <c r="W43" s="353">
        <v>61</v>
      </c>
      <c r="X43" s="353"/>
      <c r="Y43" s="353"/>
      <c r="Z43" s="353">
        <v>51</v>
      </c>
      <c r="AA43" s="767"/>
      <c r="AB43" s="352"/>
      <c r="AC43" s="353">
        <v>225</v>
      </c>
      <c r="AD43" s="767"/>
      <c r="AE43" s="767"/>
      <c r="AF43" s="353">
        <v>107</v>
      </c>
    </row>
    <row r="44" spans="1:32" ht="12" customHeight="1" x14ac:dyDescent="0.2">
      <c r="A44" s="1639" t="s">
        <v>146</v>
      </c>
      <c r="B44" s="1639"/>
      <c r="C44" s="1321"/>
      <c r="D44" s="342"/>
      <c r="E44" s="352">
        <v>13</v>
      </c>
      <c r="F44" s="364"/>
      <c r="G44" s="361"/>
      <c r="H44" s="353">
        <v>1</v>
      </c>
      <c r="I44" s="767"/>
      <c r="J44" s="361"/>
      <c r="K44" s="353">
        <v>-7</v>
      </c>
      <c r="L44" s="767"/>
      <c r="M44" s="352"/>
      <c r="N44" s="353">
        <v>7</v>
      </c>
      <c r="O44" s="354"/>
      <c r="P44" s="355"/>
      <c r="Q44" s="352">
        <v>1</v>
      </c>
      <c r="R44" s="356"/>
      <c r="S44" s="352"/>
      <c r="T44" s="353">
        <v>-42</v>
      </c>
      <c r="U44" s="767"/>
      <c r="V44" s="352"/>
      <c r="W44" s="353">
        <v>-36</v>
      </c>
      <c r="X44" s="353"/>
      <c r="Y44" s="353"/>
      <c r="Z44" s="353">
        <v>-6</v>
      </c>
      <c r="AA44" s="767"/>
      <c r="AB44" s="352"/>
      <c r="AC44" s="353">
        <v>14</v>
      </c>
      <c r="AD44" s="767"/>
      <c r="AE44" s="767"/>
      <c r="AF44" s="353">
        <v>-83</v>
      </c>
    </row>
    <row r="45" spans="1:32" ht="13.5" customHeight="1" x14ac:dyDescent="0.2">
      <c r="A45" s="1639" t="s">
        <v>536</v>
      </c>
      <c r="B45" s="1639"/>
      <c r="C45" s="1321"/>
      <c r="D45" s="342"/>
      <c r="E45" s="358">
        <v>30</v>
      </c>
      <c r="F45" s="364"/>
      <c r="G45" s="361"/>
      <c r="H45" s="358">
        <v>16</v>
      </c>
      <c r="I45" s="767"/>
      <c r="J45" s="361"/>
      <c r="K45" s="358">
        <v>18</v>
      </c>
      <c r="L45" s="767"/>
      <c r="M45" s="352"/>
      <c r="N45" s="358">
        <v>11</v>
      </c>
      <c r="O45" s="354"/>
      <c r="P45" s="355"/>
      <c r="Q45" s="358">
        <v>10</v>
      </c>
      <c r="R45" s="356"/>
      <c r="S45" s="352"/>
      <c r="T45" s="358">
        <v>15</v>
      </c>
      <c r="U45" s="767"/>
      <c r="V45" s="352"/>
      <c r="W45" s="358">
        <v>16</v>
      </c>
      <c r="X45" s="352"/>
      <c r="Y45" s="352"/>
      <c r="Z45" s="358">
        <v>8</v>
      </c>
      <c r="AA45" s="767"/>
      <c r="AB45" s="352"/>
      <c r="AC45" s="358">
        <v>75</v>
      </c>
      <c r="AD45" s="767"/>
      <c r="AE45" s="767"/>
      <c r="AF45" s="358">
        <v>49</v>
      </c>
    </row>
    <row r="46" spans="1:32" ht="12" customHeight="1" x14ac:dyDescent="0.2">
      <c r="A46" s="1616" t="s">
        <v>147</v>
      </c>
      <c r="B46" s="1616"/>
      <c r="C46" s="1321"/>
      <c r="D46" s="342"/>
      <c r="E46" s="1404">
        <v>1024</v>
      </c>
      <c r="F46" s="364"/>
      <c r="G46" s="361"/>
      <c r="H46" s="1404">
        <v>858</v>
      </c>
      <c r="I46" s="769"/>
      <c r="J46" s="361"/>
      <c r="K46" s="1404">
        <v>367</v>
      </c>
      <c r="L46" s="769"/>
      <c r="M46" s="346"/>
      <c r="N46" s="1404">
        <v>702</v>
      </c>
      <c r="O46" s="348"/>
      <c r="P46" s="349"/>
      <c r="Q46" s="1404">
        <v>306</v>
      </c>
      <c r="R46" s="350"/>
      <c r="S46" s="346"/>
      <c r="T46" s="1404">
        <v>587</v>
      </c>
      <c r="U46" s="769"/>
      <c r="V46" s="346"/>
      <c r="W46" s="1404">
        <v>463</v>
      </c>
      <c r="X46" s="346"/>
      <c r="Y46" s="346"/>
      <c r="Z46" s="1404">
        <v>1001</v>
      </c>
      <c r="AA46" s="769"/>
      <c r="AB46" s="346"/>
      <c r="AC46" s="1404">
        <v>2951</v>
      </c>
      <c r="AD46" s="769"/>
      <c r="AE46" s="769"/>
      <c r="AF46" s="1404">
        <v>2357</v>
      </c>
    </row>
    <row r="47" spans="1:32" ht="8.1" customHeight="1" x14ac:dyDescent="0.2">
      <c r="A47" s="1606"/>
      <c r="B47" s="1606"/>
      <c r="C47" s="1321"/>
      <c r="D47" s="342"/>
      <c r="E47" s="365"/>
      <c r="F47" s="364"/>
      <c r="G47" s="361"/>
      <c r="H47" s="362"/>
      <c r="I47" s="365"/>
      <c r="J47" s="361"/>
      <c r="K47" s="362"/>
      <c r="L47" s="365"/>
      <c r="M47" s="361"/>
      <c r="N47" s="362"/>
      <c r="O47" s="362"/>
      <c r="P47" s="363"/>
      <c r="Q47" s="365"/>
      <c r="R47" s="364"/>
      <c r="S47" s="361"/>
      <c r="T47" s="362"/>
      <c r="U47" s="365"/>
      <c r="V47" s="361"/>
      <c r="W47" s="362"/>
      <c r="X47" s="362"/>
      <c r="Y47" s="362"/>
      <c r="Z47" s="362"/>
      <c r="AA47" s="365"/>
      <c r="AB47" s="361"/>
      <c r="AC47" s="362"/>
      <c r="AD47" s="365"/>
      <c r="AE47" s="365"/>
      <c r="AF47" s="362"/>
    </row>
    <row r="48" spans="1:32" ht="12" customHeight="1" x14ac:dyDescent="0.2">
      <c r="A48" s="1642" t="s">
        <v>372</v>
      </c>
      <c r="B48" s="1606"/>
      <c r="C48" s="1321"/>
      <c r="D48" s="342"/>
      <c r="E48" s="1111">
        <v>62.8</v>
      </c>
      <c r="F48" s="364"/>
      <c r="G48" s="361"/>
      <c r="H48" s="1109">
        <v>65.599999999999994</v>
      </c>
      <c r="I48" s="1110"/>
      <c r="J48" s="361"/>
      <c r="K48" s="1109">
        <v>71.900000000000006</v>
      </c>
      <c r="L48" s="1110"/>
      <c r="M48" s="1111"/>
      <c r="N48" s="1109">
        <v>66.7</v>
      </c>
      <c r="O48" s="1112"/>
      <c r="P48" s="1113"/>
      <c r="Q48" s="1111">
        <v>70.7</v>
      </c>
      <c r="R48" s="1114"/>
      <c r="S48" s="1111"/>
      <c r="T48" s="1109">
        <v>67.400000000000006</v>
      </c>
      <c r="U48" s="1110"/>
      <c r="V48" s="1111"/>
      <c r="W48" s="1109">
        <v>69</v>
      </c>
      <c r="X48" s="1109"/>
      <c r="Y48" s="1109"/>
      <c r="Z48" s="1109">
        <v>62</v>
      </c>
      <c r="AA48" s="1110"/>
      <c r="AB48" s="1111"/>
      <c r="AC48" s="1109">
        <v>66.7</v>
      </c>
      <c r="AD48" s="1110"/>
      <c r="AE48" s="1110"/>
      <c r="AF48" s="1109">
        <v>67.3</v>
      </c>
    </row>
    <row r="49" spans="1:32" ht="14.1" customHeight="1" x14ac:dyDescent="0.2">
      <c r="A49" s="1643" t="s">
        <v>411</v>
      </c>
      <c r="B49" s="1644"/>
      <c r="C49" s="1321"/>
      <c r="D49" s="342"/>
      <c r="E49" s="1115">
        <v>24.5</v>
      </c>
      <c r="F49" s="364"/>
      <c r="G49" s="361"/>
      <c r="H49" s="1115">
        <v>23.7</v>
      </c>
      <c r="I49" s="1110"/>
      <c r="J49" s="361"/>
      <c r="K49" s="1115">
        <v>23.5</v>
      </c>
      <c r="L49" s="1110"/>
      <c r="M49" s="1111"/>
      <c r="N49" s="1115">
        <v>24.2</v>
      </c>
      <c r="O49" s="1112"/>
      <c r="P49" s="1113"/>
      <c r="Q49" s="1115">
        <v>25.3</v>
      </c>
      <c r="R49" s="1114"/>
      <c r="S49" s="1111"/>
      <c r="T49" s="1115">
        <v>24.9</v>
      </c>
      <c r="U49" s="1110"/>
      <c r="V49" s="1111"/>
      <c r="W49" s="1115">
        <v>24.8</v>
      </c>
      <c r="X49" s="1111"/>
      <c r="Y49" s="1111"/>
      <c r="Z49" s="1115">
        <v>24.3</v>
      </c>
      <c r="AA49" s="1110"/>
      <c r="AB49" s="1111"/>
      <c r="AC49" s="1115">
        <v>24</v>
      </c>
      <c r="AD49" s="1110"/>
      <c r="AE49" s="1110"/>
      <c r="AF49" s="1115">
        <v>24.9</v>
      </c>
    </row>
    <row r="50" spans="1:32" ht="12" customHeight="1" x14ac:dyDescent="0.2">
      <c r="A50" s="1642" t="s">
        <v>384</v>
      </c>
      <c r="B50" s="1606"/>
      <c r="C50" s="1321"/>
      <c r="D50" s="342"/>
      <c r="E50" s="1119">
        <v>87.3</v>
      </c>
      <c r="F50" s="364"/>
      <c r="G50" s="361"/>
      <c r="H50" s="1119">
        <v>89.3</v>
      </c>
      <c r="I50" s="1110"/>
      <c r="J50" s="361"/>
      <c r="K50" s="1119">
        <v>95.4</v>
      </c>
      <c r="L50" s="1110"/>
      <c r="M50" s="1111"/>
      <c r="N50" s="1119">
        <v>90.9</v>
      </c>
      <c r="O50" s="1112"/>
      <c r="P50" s="1113"/>
      <c r="Q50" s="1119">
        <v>96</v>
      </c>
      <c r="R50" s="1114"/>
      <c r="S50" s="1111"/>
      <c r="T50" s="1119">
        <v>92.3</v>
      </c>
      <c r="U50" s="1110"/>
      <c r="V50" s="1111"/>
      <c r="W50" s="1119">
        <v>93.8</v>
      </c>
      <c r="X50" s="1111"/>
      <c r="Y50" s="1111"/>
      <c r="Z50" s="1119">
        <v>86.3</v>
      </c>
      <c r="AA50" s="1110"/>
      <c r="AB50" s="1111"/>
      <c r="AC50" s="1119">
        <v>90.7</v>
      </c>
      <c r="AD50" s="1110"/>
      <c r="AE50" s="1110"/>
      <c r="AF50" s="1119">
        <v>92.2</v>
      </c>
    </row>
    <row r="51" spans="1:32" ht="8.1" customHeight="1" x14ac:dyDescent="0.2">
      <c r="A51" s="1606"/>
      <c r="B51" s="1606"/>
      <c r="C51" s="1321"/>
      <c r="D51" s="342"/>
      <c r="E51" s="1110"/>
      <c r="F51" s="364"/>
      <c r="G51" s="361"/>
      <c r="H51" s="1112"/>
      <c r="I51" s="1110"/>
      <c r="J51" s="361"/>
      <c r="K51" s="1112"/>
      <c r="L51" s="1110"/>
      <c r="M51" s="1111"/>
      <c r="N51" s="1112"/>
      <c r="O51" s="1112"/>
      <c r="P51" s="1113"/>
      <c r="Q51" s="1110"/>
      <c r="R51" s="1114"/>
      <c r="S51" s="1111"/>
      <c r="T51" s="1112"/>
      <c r="U51" s="1110"/>
      <c r="V51" s="1111"/>
      <c r="W51" s="1112"/>
      <c r="X51" s="1112"/>
      <c r="Y51" s="1112"/>
      <c r="Z51" s="1112"/>
      <c r="AA51" s="1110"/>
      <c r="AB51" s="1111"/>
      <c r="AC51" s="1112"/>
      <c r="AD51" s="1110"/>
      <c r="AE51" s="1110"/>
      <c r="AF51" s="1112"/>
    </row>
    <row r="52" spans="1:32" ht="12" customHeight="1" x14ac:dyDescent="0.2">
      <c r="A52" s="1578" t="s">
        <v>372</v>
      </c>
      <c r="B52" s="1578"/>
      <c r="D52" s="182"/>
      <c r="E52" s="248">
        <v>62.8</v>
      </c>
      <c r="F52" s="199"/>
      <c r="G52" s="97"/>
      <c r="H52" s="106">
        <v>65.599999999999994</v>
      </c>
      <c r="I52" s="186"/>
      <c r="J52" s="97"/>
      <c r="K52" s="106">
        <v>71.900000000000006</v>
      </c>
      <c r="L52" s="186"/>
      <c r="M52" s="109"/>
      <c r="N52" s="106">
        <v>66.7</v>
      </c>
      <c r="O52" s="107"/>
      <c r="P52" s="194"/>
      <c r="Q52" s="109">
        <v>70.7</v>
      </c>
      <c r="R52" s="195"/>
      <c r="S52" s="109"/>
      <c r="T52" s="106">
        <v>67.400000000000006</v>
      </c>
      <c r="U52" s="186"/>
      <c r="V52" s="109"/>
      <c r="W52" s="106">
        <v>69</v>
      </c>
      <c r="X52" s="106"/>
      <c r="Y52" s="106"/>
      <c r="Z52" s="106">
        <v>62</v>
      </c>
      <c r="AA52" s="186"/>
      <c r="AB52" s="109"/>
      <c r="AC52" s="265">
        <v>66.7</v>
      </c>
      <c r="AD52" s="186"/>
      <c r="AE52" s="186"/>
      <c r="AF52" s="106">
        <v>67.3</v>
      </c>
    </row>
    <row r="53" spans="1:32" ht="12" customHeight="1" x14ac:dyDescent="0.2">
      <c r="A53" s="1578" t="s">
        <v>412</v>
      </c>
      <c r="B53" s="1579"/>
      <c r="D53" s="182"/>
      <c r="E53" s="248">
        <v>3.4</v>
      </c>
      <c r="F53" s="199"/>
      <c r="G53" s="97"/>
      <c r="H53" s="106">
        <v>5.6</v>
      </c>
      <c r="I53" s="186"/>
      <c r="J53" s="97"/>
      <c r="K53" s="106">
        <v>13</v>
      </c>
      <c r="L53" s="186"/>
      <c r="M53" s="109"/>
      <c r="N53" s="106">
        <v>8.3000000000000007</v>
      </c>
      <c r="O53" s="107"/>
      <c r="P53" s="194"/>
      <c r="Q53" s="109">
        <v>12.3</v>
      </c>
      <c r="R53" s="195"/>
      <c r="S53" s="109"/>
      <c r="T53" s="106">
        <v>7.8</v>
      </c>
      <c r="U53" s="186"/>
      <c r="V53" s="109"/>
      <c r="W53" s="106">
        <v>11.2</v>
      </c>
      <c r="X53" s="106"/>
      <c r="Y53" s="106"/>
      <c r="Z53" s="106">
        <v>4.5</v>
      </c>
      <c r="AA53" s="186"/>
      <c r="AB53" s="109"/>
      <c r="AC53" s="265">
        <v>7.5</v>
      </c>
      <c r="AD53" s="186"/>
      <c r="AE53" s="186"/>
      <c r="AF53" s="106">
        <v>9</v>
      </c>
    </row>
    <row r="54" spans="1:32" ht="12" customHeight="1" x14ac:dyDescent="0.2">
      <c r="A54" s="1585" t="s">
        <v>373</v>
      </c>
      <c r="B54" s="1640"/>
      <c r="D54" s="182"/>
      <c r="E54" s="255">
        <v>-0.1</v>
      </c>
      <c r="F54" s="199"/>
      <c r="G54" s="97"/>
      <c r="H54" s="108">
        <v>-1.7</v>
      </c>
      <c r="I54" s="186"/>
      <c r="J54" s="97"/>
      <c r="K54" s="108">
        <v>-1</v>
      </c>
      <c r="L54" s="186"/>
      <c r="M54" s="109"/>
      <c r="N54" s="108">
        <v>-0.6</v>
      </c>
      <c r="O54" s="107"/>
      <c r="P54" s="194"/>
      <c r="Q54" s="108">
        <v>-1.2</v>
      </c>
      <c r="R54" s="195"/>
      <c r="S54" s="109"/>
      <c r="T54" s="108">
        <v>-0.8</v>
      </c>
      <c r="U54" s="186"/>
      <c r="V54" s="109"/>
      <c r="W54" s="108">
        <v>-1.7</v>
      </c>
      <c r="X54" s="109"/>
      <c r="Y54" s="109"/>
      <c r="Z54" s="108">
        <v>-0.8</v>
      </c>
      <c r="AA54" s="186"/>
      <c r="AB54" s="109"/>
      <c r="AC54" s="255">
        <v>-0.8</v>
      </c>
      <c r="AD54" s="186"/>
      <c r="AE54" s="186"/>
      <c r="AF54" s="108">
        <v>-1.1000000000000001</v>
      </c>
    </row>
    <row r="55" spans="1:32" ht="12" customHeight="1" x14ac:dyDescent="0.2">
      <c r="A55" s="1582" t="s">
        <v>374</v>
      </c>
      <c r="B55" s="1641"/>
      <c r="D55" s="182"/>
      <c r="E55" s="256">
        <v>59.5</v>
      </c>
      <c r="F55" s="199"/>
      <c r="G55" s="97"/>
      <c r="H55" s="111">
        <v>61.7</v>
      </c>
      <c r="I55" s="186"/>
      <c r="J55" s="97"/>
      <c r="K55" s="111">
        <v>59.900000000000006</v>
      </c>
      <c r="L55" s="186"/>
      <c r="M55" s="109"/>
      <c r="N55" s="111">
        <v>59</v>
      </c>
      <c r="O55" s="107"/>
      <c r="P55" s="194"/>
      <c r="Q55" s="111">
        <v>59.6</v>
      </c>
      <c r="R55" s="195"/>
      <c r="S55" s="109"/>
      <c r="T55" s="111">
        <v>60.4</v>
      </c>
      <c r="U55" s="186"/>
      <c r="V55" s="109"/>
      <c r="W55" s="111">
        <v>59.5</v>
      </c>
      <c r="X55" s="109"/>
      <c r="Y55" s="109"/>
      <c r="Z55" s="111">
        <v>58.3</v>
      </c>
      <c r="AA55" s="186"/>
      <c r="AB55" s="109"/>
      <c r="AC55" s="256">
        <v>60</v>
      </c>
      <c r="AD55" s="186"/>
      <c r="AE55" s="186"/>
      <c r="AF55" s="111">
        <v>59.4</v>
      </c>
    </row>
    <row r="56" spans="1:32" ht="8.1" customHeight="1" x14ac:dyDescent="0.2">
      <c r="A56" s="1579"/>
      <c r="B56" s="1579"/>
      <c r="D56" s="182"/>
      <c r="E56" s="257"/>
      <c r="F56" s="199"/>
      <c r="G56" s="97"/>
      <c r="H56" s="107"/>
      <c r="I56" s="186"/>
      <c r="J56" s="97"/>
      <c r="K56" s="107"/>
      <c r="L56" s="186"/>
      <c r="M56" s="109"/>
      <c r="N56" s="107"/>
      <c r="O56" s="107"/>
      <c r="P56" s="194"/>
      <c r="Q56" s="186"/>
      <c r="R56" s="195"/>
      <c r="S56" s="109"/>
      <c r="T56" s="107"/>
      <c r="U56" s="186"/>
      <c r="V56" s="109"/>
      <c r="W56" s="107"/>
      <c r="X56" s="107"/>
      <c r="Y56" s="107"/>
      <c r="Z56" s="107"/>
      <c r="AA56" s="186"/>
      <c r="AB56" s="109"/>
      <c r="AC56" s="266"/>
      <c r="AD56" s="186"/>
      <c r="AE56" s="186"/>
      <c r="AF56" s="107"/>
    </row>
    <row r="57" spans="1:32" ht="12" customHeight="1" x14ac:dyDescent="0.2">
      <c r="A57" s="1578" t="s">
        <v>375</v>
      </c>
      <c r="B57" s="1579"/>
      <c r="D57" s="182"/>
      <c r="E57" s="257"/>
      <c r="F57" s="199"/>
      <c r="G57" s="97"/>
      <c r="H57" s="107"/>
      <c r="I57" s="186"/>
      <c r="J57" s="97"/>
      <c r="K57" s="107"/>
      <c r="L57" s="186"/>
      <c r="M57" s="109"/>
      <c r="N57" s="107"/>
      <c r="O57" s="107"/>
      <c r="P57" s="194"/>
      <c r="Q57" s="186"/>
      <c r="R57" s="195"/>
      <c r="S57" s="109"/>
      <c r="T57" s="107"/>
      <c r="U57" s="186"/>
      <c r="V57" s="109"/>
      <c r="W57" s="107"/>
      <c r="X57" s="107"/>
      <c r="Y57" s="107"/>
      <c r="Z57" s="107"/>
      <c r="AA57" s="186"/>
      <c r="AB57" s="109"/>
      <c r="AC57" s="266"/>
      <c r="AD57" s="186"/>
      <c r="AE57" s="186"/>
      <c r="AF57" s="107"/>
    </row>
    <row r="58" spans="1:32" ht="12" customHeight="1" x14ac:dyDescent="0.2">
      <c r="A58" s="1578" t="s">
        <v>371</v>
      </c>
      <c r="B58" s="1579"/>
      <c r="D58" s="182"/>
      <c r="E58" s="248">
        <v>87.3</v>
      </c>
      <c r="F58" s="199"/>
      <c r="G58" s="97"/>
      <c r="H58" s="106">
        <v>89.3</v>
      </c>
      <c r="I58" s="186"/>
      <c r="J58" s="97"/>
      <c r="K58" s="106">
        <v>95.4</v>
      </c>
      <c r="L58" s="186"/>
      <c r="M58" s="109"/>
      <c r="N58" s="106">
        <v>90.9</v>
      </c>
      <c r="O58" s="107"/>
      <c r="P58" s="194"/>
      <c r="Q58" s="109">
        <v>96</v>
      </c>
      <c r="R58" s="195"/>
      <c r="S58" s="109"/>
      <c r="T58" s="106">
        <v>92.3</v>
      </c>
      <c r="U58" s="186"/>
      <c r="V58" s="109"/>
      <c r="W58" s="106">
        <v>93.8</v>
      </c>
      <c r="X58" s="106"/>
      <c r="Y58" s="106"/>
      <c r="Z58" s="106">
        <v>86.3</v>
      </c>
      <c r="AA58" s="186"/>
      <c r="AB58" s="109"/>
      <c r="AC58" s="265">
        <v>90.7</v>
      </c>
      <c r="AD58" s="186"/>
      <c r="AE58" s="186"/>
      <c r="AF58" s="106">
        <v>92.2</v>
      </c>
    </row>
    <row r="59" spans="1:32" ht="12" customHeight="1" x14ac:dyDescent="0.2">
      <c r="A59" s="1578" t="s">
        <v>376</v>
      </c>
      <c r="B59" s="1579"/>
      <c r="D59" s="182"/>
      <c r="E59" s="248">
        <v>-3.4</v>
      </c>
      <c r="F59" s="199"/>
      <c r="G59" s="97"/>
      <c r="H59" s="106">
        <v>-5.6</v>
      </c>
      <c r="I59" s="186"/>
      <c r="J59" s="97"/>
      <c r="K59" s="106">
        <v>-13</v>
      </c>
      <c r="L59" s="186"/>
      <c r="M59" s="109"/>
      <c r="N59" s="106">
        <v>-8.3000000000000007</v>
      </c>
      <c r="O59" s="107"/>
      <c r="P59" s="194"/>
      <c r="Q59" s="109">
        <v>-12.3</v>
      </c>
      <c r="R59" s="195"/>
      <c r="S59" s="109"/>
      <c r="T59" s="106">
        <v>-7.8</v>
      </c>
      <c r="U59" s="186"/>
      <c r="V59" s="109"/>
      <c r="W59" s="106">
        <v>-11.2</v>
      </c>
      <c r="X59" s="106"/>
      <c r="Y59" s="106"/>
      <c r="Z59" s="106">
        <v>-4.5</v>
      </c>
      <c r="AA59" s="186"/>
      <c r="AB59" s="109"/>
      <c r="AC59" s="265">
        <v>-7.5</v>
      </c>
      <c r="AD59" s="186"/>
      <c r="AE59" s="186"/>
      <c r="AF59" s="106">
        <v>-9</v>
      </c>
    </row>
    <row r="60" spans="1:32" ht="12" customHeight="1" x14ac:dyDescent="0.2">
      <c r="A60" s="1578" t="s">
        <v>377</v>
      </c>
      <c r="B60" s="1579"/>
      <c r="D60" s="182"/>
      <c r="E60" s="258">
        <v>0.1</v>
      </c>
      <c r="F60" s="199"/>
      <c r="G60" s="97"/>
      <c r="H60" s="112">
        <v>1.7</v>
      </c>
      <c r="I60" s="186"/>
      <c r="J60" s="97"/>
      <c r="K60" s="112">
        <v>1</v>
      </c>
      <c r="L60" s="186"/>
      <c r="M60" s="109"/>
      <c r="N60" s="112">
        <v>0.6</v>
      </c>
      <c r="O60" s="107"/>
      <c r="P60" s="194"/>
      <c r="Q60" s="112">
        <v>1.2</v>
      </c>
      <c r="R60" s="195"/>
      <c r="S60" s="109"/>
      <c r="T60" s="112">
        <v>0.8</v>
      </c>
      <c r="U60" s="186"/>
      <c r="V60" s="109"/>
      <c r="W60" s="112">
        <v>1.7</v>
      </c>
      <c r="X60" s="109"/>
      <c r="Y60" s="109"/>
      <c r="Z60" s="112">
        <v>0.8</v>
      </c>
      <c r="AA60" s="186"/>
      <c r="AB60" s="109"/>
      <c r="AC60" s="258">
        <v>0.8</v>
      </c>
      <c r="AD60" s="186"/>
      <c r="AE60" s="186"/>
      <c r="AF60" s="112">
        <v>1.1000000000000001</v>
      </c>
    </row>
    <row r="61" spans="1:32" ht="13.5" thickBot="1" x14ac:dyDescent="0.25">
      <c r="A61" s="1578" t="s">
        <v>378</v>
      </c>
      <c r="B61" s="1579"/>
      <c r="D61" s="182"/>
      <c r="E61" s="249">
        <v>84</v>
      </c>
      <c r="F61" s="199"/>
      <c r="G61" s="97"/>
      <c r="H61" s="110">
        <v>85.4</v>
      </c>
      <c r="I61" s="186"/>
      <c r="J61" s="97"/>
      <c r="K61" s="110">
        <v>83.4</v>
      </c>
      <c r="L61" s="186"/>
      <c r="M61" s="109"/>
      <c r="N61" s="110">
        <v>83.2</v>
      </c>
      <c r="O61" s="107"/>
      <c r="P61" s="194"/>
      <c r="Q61" s="110">
        <v>84.9</v>
      </c>
      <c r="R61" s="195"/>
      <c r="S61" s="109"/>
      <c r="T61" s="110">
        <v>85.3</v>
      </c>
      <c r="U61" s="186"/>
      <c r="V61" s="109"/>
      <c r="W61" s="110">
        <v>84.3</v>
      </c>
      <c r="X61" s="109"/>
      <c r="Y61" s="109"/>
      <c r="Z61" s="110">
        <v>82.6</v>
      </c>
      <c r="AA61" s="186"/>
      <c r="AB61" s="109"/>
      <c r="AC61" s="249">
        <v>84</v>
      </c>
      <c r="AD61" s="186"/>
      <c r="AE61" s="186"/>
      <c r="AF61" s="110">
        <v>84.3</v>
      </c>
    </row>
    <row r="62" spans="1:32" ht="8.1" customHeight="1" thickTop="1" x14ac:dyDescent="0.2">
      <c r="A62" s="1579"/>
      <c r="B62" s="1579"/>
      <c r="D62" s="182"/>
      <c r="E62" s="248"/>
      <c r="F62" s="199"/>
      <c r="G62" s="97"/>
      <c r="H62" s="109"/>
      <c r="I62" s="186"/>
      <c r="J62" s="97"/>
      <c r="K62" s="109"/>
      <c r="L62" s="186"/>
      <c r="M62" s="109"/>
      <c r="N62" s="109"/>
      <c r="O62" s="107"/>
      <c r="P62" s="194"/>
      <c r="Q62" s="109"/>
      <c r="R62" s="195"/>
      <c r="S62" s="109"/>
      <c r="T62" s="109"/>
      <c r="U62" s="186"/>
      <c r="V62" s="109"/>
      <c r="W62" s="109"/>
      <c r="X62" s="109"/>
      <c r="Y62" s="109"/>
      <c r="Z62" s="109"/>
      <c r="AA62" s="186"/>
      <c r="AB62" s="109"/>
      <c r="AC62" s="248"/>
      <c r="AD62" s="186"/>
      <c r="AE62" s="186"/>
      <c r="AF62" s="109"/>
    </row>
    <row r="63" spans="1:32" ht="12" customHeight="1" x14ac:dyDescent="0.2">
      <c r="A63" s="1578" t="s">
        <v>414</v>
      </c>
      <c r="B63" s="1579"/>
      <c r="D63" s="182"/>
      <c r="E63" s="267">
        <v>-0.2</v>
      </c>
      <c r="F63" s="199"/>
      <c r="G63" s="97"/>
      <c r="H63" s="192">
        <v>-1.8</v>
      </c>
      <c r="I63" s="186"/>
      <c r="J63" s="97"/>
      <c r="K63" s="192">
        <v>-1</v>
      </c>
      <c r="L63" s="186"/>
      <c r="M63" s="109"/>
      <c r="N63" s="106">
        <v>0</v>
      </c>
      <c r="O63" s="107"/>
      <c r="P63" s="194"/>
      <c r="Q63" s="109">
        <v>-1.5</v>
      </c>
      <c r="R63" s="195"/>
      <c r="S63" s="109"/>
      <c r="T63" s="106">
        <v>-0.8</v>
      </c>
      <c r="U63" s="186"/>
      <c r="V63" s="109"/>
      <c r="W63" s="106">
        <v>-1.2</v>
      </c>
      <c r="X63" s="106"/>
      <c r="Y63" s="106"/>
      <c r="Z63" s="106">
        <v>-0.8</v>
      </c>
      <c r="AA63" s="186"/>
      <c r="AB63" s="109"/>
      <c r="AC63" s="267">
        <v>-0.7</v>
      </c>
      <c r="AD63" s="186"/>
      <c r="AE63" s="186"/>
      <c r="AF63" s="106">
        <v>-1.1000000000000001</v>
      </c>
    </row>
    <row r="64" spans="1:32" ht="8.1" customHeight="1" x14ac:dyDescent="0.2">
      <c r="A64" s="1579"/>
      <c r="B64" s="1579"/>
      <c r="D64" s="182"/>
      <c r="E64" s="257"/>
      <c r="F64" s="199"/>
      <c r="G64" s="97"/>
      <c r="H64" s="107"/>
      <c r="I64" s="186"/>
      <c r="J64" s="97"/>
      <c r="K64" s="107"/>
      <c r="L64" s="186"/>
      <c r="M64" s="109"/>
      <c r="N64" s="107"/>
      <c r="O64" s="107"/>
      <c r="P64" s="194"/>
      <c r="Q64" s="186"/>
      <c r="R64" s="195"/>
      <c r="S64" s="109"/>
      <c r="T64" s="107"/>
      <c r="U64" s="186"/>
      <c r="V64" s="109"/>
      <c r="W64" s="107"/>
      <c r="X64" s="107"/>
      <c r="Y64" s="107"/>
      <c r="Z64" s="107"/>
      <c r="AA64" s="186"/>
      <c r="AB64" s="109"/>
      <c r="AC64" s="266"/>
      <c r="AD64" s="186"/>
      <c r="AE64" s="186"/>
      <c r="AF64" s="107"/>
    </row>
    <row r="65" spans="1:32" ht="12" customHeight="1" x14ac:dyDescent="0.2">
      <c r="A65" s="1578" t="s">
        <v>415</v>
      </c>
      <c r="B65" s="1579"/>
      <c r="D65" s="182"/>
      <c r="E65" s="248">
        <v>2.9</v>
      </c>
      <c r="F65" s="199"/>
      <c r="G65" s="97"/>
      <c r="H65" s="106">
        <v>2.1</v>
      </c>
      <c r="I65" s="186"/>
      <c r="J65" s="97"/>
      <c r="K65" s="106">
        <v>1.9</v>
      </c>
      <c r="L65" s="186"/>
      <c r="M65" s="109"/>
      <c r="N65" s="106">
        <v>1.9</v>
      </c>
      <c r="O65" s="107"/>
      <c r="P65" s="194"/>
      <c r="Q65" s="109">
        <v>2.5</v>
      </c>
      <c r="R65" s="195"/>
      <c r="S65" s="109"/>
      <c r="T65" s="106">
        <v>2.5</v>
      </c>
      <c r="U65" s="186"/>
      <c r="V65" s="109"/>
      <c r="W65" s="106">
        <v>2</v>
      </c>
      <c r="X65" s="106"/>
      <c r="Y65" s="106"/>
      <c r="Z65" s="106">
        <v>1.6</v>
      </c>
      <c r="AA65" s="186"/>
      <c r="AB65" s="109"/>
      <c r="AC65" s="265">
        <v>2.2000000000000002</v>
      </c>
      <c r="AD65" s="186"/>
      <c r="AE65" s="186"/>
      <c r="AF65" s="106">
        <v>2.2000000000000002</v>
      </c>
    </row>
    <row r="66" spans="1:32" ht="12" customHeight="1" x14ac:dyDescent="0.2">
      <c r="D66" s="179"/>
      <c r="E66" s="317"/>
      <c r="F66" s="190"/>
      <c r="G66" s="88"/>
      <c r="H66" s="99"/>
      <c r="I66" s="99"/>
      <c r="J66" s="88"/>
      <c r="K66" s="99"/>
      <c r="L66" s="99"/>
      <c r="M66" s="88"/>
      <c r="P66" s="179"/>
      <c r="Q66" s="317"/>
      <c r="R66" s="190"/>
      <c r="S66" s="88"/>
      <c r="T66" s="99"/>
      <c r="U66" s="99"/>
      <c r="V66" s="88"/>
      <c r="W66" s="99"/>
      <c r="X66" s="99"/>
      <c r="Y66" s="99"/>
      <c r="Z66" s="99"/>
      <c r="AA66" s="99"/>
      <c r="AB66" s="88"/>
      <c r="AC66" s="99"/>
      <c r="AD66" s="99"/>
      <c r="AE66" s="99"/>
      <c r="AF66" s="99"/>
    </row>
    <row r="67" spans="1:32" ht="8.1" customHeight="1" x14ac:dyDescent="0.2">
      <c r="J67" s="88"/>
      <c r="K67" s="88"/>
      <c r="L67" s="88"/>
      <c r="V67" s="88"/>
      <c r="W67" s="88"/>
      <c r="X67" s="88"/>
      <c r="Y67" s="88"/>
      <c r="Z67" s="88"/>
      <c r="AA67" s="88"/>
    </row>
    <row r="68" spans="1:32" ht="14.25" x14ac:dyDescent="0.2">
      <c r="A68" s="272" t="s">
        <v>234</v>
      </c>
      <c r="B68" s="1631" t="s">
        <v>702</v>
      </c>
      <c r="C68" s="1645"/>
      <c r="D68" s="1645"/>
      <c r="E68" s="1645"/>
      <c r="F68" s="1645"/>
      <c r="G68" s="1645"/>
      <c r="H68" s="1645"/>
      <c r="I68" s="1645"/>
      <c r="J68" s="1645"/>
      <c r="K68" s="1645"/>
      <c r="L68" s="1645"/>
      <c r="M68" s="1645"/>
      <c r="N68" s="1645"/>
      <c r="O68" s="1645"/>
      <c r="P68" s="1645"/>
      <c r="Q68" s="1645"/>
      <c r="R68" s="1645"/>
      <c r="S68" s="1645"/>
      <c r="T68" s="1645"/>
      <c r="U68" s="1645"/>
      <c r="V68" s="1645"/>
      <c r="W68" s="1645"/>
      <c r="X68" s="1645"/>
      <c r="Y68" s="1645"/>
      <c r="Z68" s="1645"/>
      <c r="AA68" s="1645"/>
      <c r="AB68" s="1645"/>
      <c r="AC68" s="210"/>
      <c r="AD68" s="210"/>
      <c r="AE68" s="210"/>
      <c r="AF68" s="210"/>
    </row>
    <row r="69" spans="1:32" ht="14.25" x14ac:dyDescent="0.2">
      <c r="A69" s="272" t="s">
        <v>235</v>
      </c>
      <c r="B69" s="1576" t="s">
        <v>381</v>
      </c>
      <c r="C69" s="1612"/>
      <c r="D69" s="1612"/>
      <c r="E69" s="1612"/>
      <c r="F69" s="1612"/>
      <c r="G69" s="1612"/>
      <c r="H69" s="1612"/>
      <c r="I69" s="1612"/>
      <c r="J69" s="1612"/>
      <c r="K69" s="1612"/>
      <c r="L69" s="1612"/>
      <c r="M69" s="1612"/>
      <c r="N69" s="1612"/>
      <c r="O69" s="1612"/>
      <c r="P69" s="1612"/>
      <c r="Q69" s="1612"/>
      <c r="R69" s="1612"/>
      <c r="S69" s="1612"/>
      <c r="T69" s="1612"/>
      <c r="U69" s="1612"/>
      <c r="V69" s="1612"/>
      <c r="W69" s="1612"/>
      <c r="X69" s="1612"/>
      <c r="Y69" s="1612"/>
      <c r="Z69" s="1612"/>
      <c r="AA69" s="1612"/>
      <c r="AB69" s="1612"/>
      <c r="AC69" s="210"/>
      <c r="AD69" s="210"/>
      <c r="AE69" s="210"/>
      <c r="AF69" s="210"/>
    </row>
  </sheetData>
  <sheetProtection formatCells="0" formatColumns="0" formatRows="0" insertColumns="0" insertRows="0" insertHyperlinks="0" deleteColumns="0" deleteRows="0" sort="0" autoFilter="0" pivotTables="0"/>
  <customSheetViews>
    <customSheetView guid="{37FF72F6-90B1-42B8-8DBF-DD3FAC5BA85D}" fitToPage="1" topLeftCell="A37">
      <selection sqref="A1:AF1"/>
      <pageMargins left="0.25" right="0.25" top="0.5" bottom="0.5" header="0.3" footer="0.3"/>
      <printOptions horizontalCentered="1"/>
      <pageSetup scale="65"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65" orientation="landscape" r:id="rId2"/>
      <headerFooter>
        <oddFooter>&amp;L&amp;K0070C0The Allstate Corporation 4Q19 Supplement&amp;R&amp;K000000&amp;A</oddFooter>
      </headerFooter>
    </customSheetView>
    <customSheetView guid="{890510C0-555E-4CA3-90D8-F97D8CDBC7E8}" fitToPage="1" topLeftCell="A10">
      <selection sqref="A1:AF1"/>
      <pageMargins left="0.25" right="0.25" top="0.5" bottom="0.5" header="0.3" footer="0.3"/>
      <printOptions horizontalCentered="1"/>
      <pageSetup scale="65"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5" orientation="landscape" r:id="rId4"/>
      <headerFooter>
        <oddFooter>&amp;L&amp;K0070C0The Allstate Corporation 4Q19 Supplement&amp;R&amp;K000000&amp;A</oddFooter>
      </headerFooter>
    </customSheetView>
    <customSheetView guid="{0B7FDDCE-76D6-4341-B795-862A34477CB3}" fitToPage="1" topLeftCell="A10">
      <selection sqref="A1:AF1"/>
      <pageMargins left="0.25" right="0.25" top="0.5" bottom="0.5" header="0.3" footer="0.3"/>
      <printOptions horizontalCentered="1"/>
      <pageSetup scale="65"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65" orientation="landscape" r:id="rId6"/>
      <headerFooter>
        <oddFooter>&amp;L&amp;K0070C0The Allstate Corporation 4Q19 Supplement&amp;R&amp;K000000&amp;A</oddFooter>
      </headerFooter>
    </customSheetView>
  </customSheetViews>
  <mergeCells count="65">
    <mergeCell ref="A8:B8"/>
    <mergeCell ref="A4:B4"/>
    <mergeCell ref="D4:AA4"/>
    <mergeCell ref="A1:AF1"/>
    <mergeCell ref="A2:AF2"/>
    <mergeCell ref="AC4:AF4"/>
    <mergeCell ref="A44:B44"/>
    <mergeCell ref="A33:B33"/>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A34:B34"/>
    <mergeCell ref="A35:B35"/>
    <mergeCell ref="A36:B36"/>
    <mergeCell ref="A37:B37"/>
    <mergeCell ref="A38:B38"/>
    <mergeCell ref="A39:B39"/>
    <mergeCell ref="A40:B40"/>
    <mergeCell ref="A41:B41"/>
    <mergeCell ref="A42:B42"/>
    <mergeCell ref="A43:B43"/>
    <mergeCell ref="B68:AB68"/>
    <mergeCell ref="B69:AB69"/>
    <mergeCell ref="A63:B63"/>
    <mergeCell ref="A62:B62"/>
    <mergeCell ref="A56:B56"/>
    <mergeCell ref="A58:B58"/>
    <mergeCell ref="A59:B59"/>
    <mergeCell ref="A64:B64"/>
    <mergeCell ref="A65:B65"/>
    <mergeCell ref="A60:B60"/>
    <mergeCell ref="A45:B45"/>
    <mergeCell ref="A61:B61"/>
    <mergeCell ref="A57:B57"/>
    <mergeCell ref="A52:B52"/>
    <mergeCell ref="A53:B53"/>
    <mergeCell ref="A54:B54"/>
    <mergeCell ref="A55:B55"/>
    <mergeCell ref="A46:B46"/>
    <mergeCell ref="A47:B47"/>
    <mergeCell ref="A50:B50"/>
    <mergeCell ref="A51:B51"/>
    <mergeCell ref="A48:B48"/>
    <mergeCell ref="A49:B49"/>
  </mergeCells>
  <printOptions horizontalCentered="1"/>
  <pageMargins left="0.25" right="0.25" top="0.5" bottom="0.5" header="0.3" footer="0.3"/>
  <pageSetup scale="65" orientation="landscape" r:id="rId7"/>
  <headerFooter>
    <oddFooter>&amp;L&amp;K0070C0The Allstate Corporation 4Q19 Supplement&amp;R&amp;K000000&amp;A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F51"/>
  <sheetViews>
    <sheetView zoomScaleNormal="100" workbookViewId="0">
      <selection sqref="A1:AF1"/>
    </sheetView>
  </sheetViews>
  <sheetFormatPr defaultColWidth="13.7109375" defaultRowHeight="12.75" x14ac:dyDescent="0.2"/>
  <cols>
    <col min="1" max="1" width="3.7109375" style="83" customWidth="1"/>
    <col min="2" max="2" width="56.140625" style="83" customWidth="1"/>
    <col min="3" max="3" width="2.28515625" style="83" customWidth="1"/>
    <col min="4" max="4" width="2.28515625" style="311" customWidth="1"/>
    <col min="5" max="5" width="10.28515625" style="311" customWidth="1"/>
    <col min="6" max="6" width="2.28515625" style="311" customWidth="1"/>
    <col min="7" max="7" width="2.28515625" style="167" customWidth="1"/>
    <col min="8" max="8" width="10.28515625" style="167" customWidth="1"/>
    <col min="9" max="9" width="2.28515625" style="167" customWidth="1"/>
    <col min="10" max="10" width="2.28515625" style="83" customWidth="1"/>
    <col min="11" max="11" width="10.28515625" style="83" customWidth="1"/>
    <col min="12" max="13" width="2.28515625" style="83" customWidth="1"/>
    <col min="14" max="14" width="10.28515625" style="83" customWidth="1"/>
    <col min="15" max="16" width="2.28515625" style="83" customWidth="1"/>
    <col min="17" max="17" width="10.28515625" style="83" customWidth="1"/>
    <col min="18" max="19" width="2.28515625" style="83" customWidth="1"/>
    <col min="20" max="20" width="10.28515625" style="83" customWidth="1"/>
    <col min="21" max="22" width="2.28515625" style="83" customWidth="1"/>
    <col min="23" max="23" width="10.28515625" style="83" customWidth="1"/>
    <col min="24" max="25" width="2.28515625" style="622" customWidth="1"/>
    <col min="26" max="26" width="10.28515625" style="622" customWidth="1"/>
    <col min="27" max="28" width="2.28515625" style="83" customWidth="1"/>
    <col min="29" max="29" width="10.28515625" style="311" customWidth="1"/>
    <col min="30" max="31" width="2.28515625" style="311" customWidth="1"/>
    <col min="32" max="32" width="10.28515625" style="311" customWidth="1"/>
    <col min="33" max="16384" width="13.7109375" style="83"/>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5.75" customHeight="1" x14ac:dyDescent="0.25">
      <c r="A2" s="1620" t="s">
        <v>416</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x14ac:dyDescent="0.2">
      <c r="A3" s="1321"/>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321"/>
      <c r="B4" s="1321"/>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345"/>
      <c r="AC4" s="1507" t="s">
        <v>9</v>
      </c>
      <c r="AD4" s="1508"/>
      <c r="AE4" s="1508"/>
      <c r="AF4" s="1508"/>
    </row>
    <row r="5" spans="1:32" ht="16.7" customHeight="1" x14ac:dyDescent="0.2">
      <c r="A5" s="1321"/>
      <c r="B5" s="1321"/>
      <c r="C5" s="1321"/>
      <c r="D5" s="1321"/>
      <c r="E5" s="1321"/>
      <c r="F5" s="1321"/>
      <c r="G5" s="1321"/>
      <c r="H5" s="1321"/>
      <c r="I5" s="1321"/>
      <c r="J5" s="1405"/>
      <c r="K5" s="1405"/>
      <c r="L5" s="1405"/>
      <c r="M5" s="1405"/>
      <c r="N5" s="1405"/>
      <c r="O5" s="1405"/>
      <c r="P5" s="1405"/>
      <c r="Q5" s="1405"/>
      <c r="R5" s="1405"/>
      <c r="S5" s="1405"/>
      <c r="T5" s="1405"/>
      <c r="U5" s="1405"/>
      <c r="V5" s="1405"/>
      <c r="W5" s="1405"/>
      <c r="X5" s="1405"/>
      <c r="Y5" s="1405"/>
      <c r="Z5" s="1405"/>
      <c r="AA5" s="1405"/>
      <c r="AB5" s="1405"/>
      <c r="AC5" s="341"/>
      <c r="AD5" s="341"/>
      <c r="AE5" s="341"/>
      <c r="AF5" s="341"/>
    </row>
    <row r="6" spans="1:32" ht="25.9" customHeight="1" x14ac:dyDescent="0.25">
      <c r="A6" s="1321"/>
      <c r="B6" s="1321"/>
      <c r="C6" s="1321"/>
      <c r="D6" s="337"/>
      <c r="E6" s="633" t="s">
        <v>630</v>
      </c>
      <c r="F6" s="338"/>
      <c r="G6" s="1405"/>
      <c r="H6" s="334" t="s">
        <v>547</v>
      </c>
      <c r="I6" s="1368"/>
      <c r="J6" s="1405"/>
      <c r="K6" s="334" t="s">
        <v>493</v>
      </c>
      <c r="L6" s="1368"/>
      <c r="M6" s="1324"/>
      <c r="N6" s="334" t="s">
        <v>326</v>
      </c>
      <c r="O6" s="1369"/>
      <c r="P6" s="337"/>
      <c r="Q6" s="1366" t="s">
        <v>10</v>
      </c>
      <c r="R6" s="1370"/>
      <c r="S6" s="1371"/>
      <c r="T6" s="334" t="s">
        <v>327</v>
      </c>
      <c r="U6" s="1324"/>
      <c r="V6" s="1371"/>
      <c r="W6" s="334" t="s">
        <v>0</v>
      </c>
      <c r="X6" s="1394"/>
      <c r="Y6" s="1394"/>
      <c r="Z6" s="334" t="s">
        <v>1</v>
      </c>
      <c r="AA6" s="1324"/>
      <c r="AB6" s="1324"/>
      <c r="AC6" s="334" t="s">
        <v>630</v>
      </c>
      <c r="AD6" s="1311"/>
      <c r="AE6" s="1311"/>
      <c r="AF6" s="334" t="s">
        <v>10</v>
      </c>
    </row>
    <row r="7" spans="1:32" x14ac:dyDescent="0.2">
      <c r="A7" s="1321"/>
      <c r="B7" s="1321"/>
      <c r="C7" s="1321"/>
      <c r="D7" s="342"/>
      <c r="E7" s="341"/>
      <c r="F7" s="343"/>
      <c r="G7" s="344"/>
      <c r="H7" s="341"/>
      <c r="I7" s="345"/>
      <c r="J7" s="344"/>
      <c r="K7" s="341"/>
      <c r="L7" s="345"/>
      <c r="M7" s="344"/>
      <c r="N7" s="341"/>
      <c r="O7" s="1321"/>
      <c r="P7" s="342"/>
      <c r="Q7" s="341"/>
      <c r="R7" s="343"/>
      <c r="S7" s="344"/>
      <c r="T7" s="341"/>
      <c r="U7" s="345"/>
      <c r="V7" s="344"/>
      <c r="W7" s="341"/>
      <c r="X7" s="344"/>
      <c r="Y7" s="344"/>
      <c r="Z7" s="341"/>
      <c r="AA7" s="345"/>
      <c r="AB7" s="344"/>
      <c r="AC7" s="341"/>
      <c r="AD7" s="1321"/>
      <c r="AE7" s="1321"/>
      <c r="AF7" s="341"/>
    </row>
    <row r="8" spans="1:32" ht="14.1" customHeight="1" x14ac:dyDescent="0.2">
      <c r="A8" s="1647" t="s">
        <v>417</v>
      </c>
      <c r="B8" s="1608"/>
      <c r="C8" s="1321"/>
      <c r="D8" s="342"/>
      <c r="E8" s="345"/>
      <c r="F8" s="343"/>
      <c r="G8" s="344"/>
      <c r="H8" s="1321"/>
      <c r="I8" s="345"/>
      <c r="J8" s="344"/>
      <c r="K8" s="1321"/>
      <c r="L8" s="345"/>
      <c r="M8" s="344"/>
      <c r="N8" s="1321"/>
      <c r="O8" s="1321"/>
      <c r="P8" s="342"/>
      <c r="Q8" s="345"/>
      <c r="R8" s="343"/>
      <c r="S8" s="344"/>
      <c r="T8" s="1321"/>
      <c r="U8" s="345"/>
      <c r="V8" s="344"/>
      <c r="W8" s="1321"/>
      <c r="X8" s="1321"/>
      <c r="Y8" s="1321"/>
      <c r="Z8" s="1321"/>
      <c r="AA8" s="345"/>
      <c r="AB8" s="344"/>
      <c r="AC8" s="1321"/>
      <c r="AD8" s="1321"/>
      <c r="AE8" s="1321"/>
      <c r="AF8" s="1321"/>
    </row>
    <row r="9" spans="1:32" ht="12" customHeight="1" x14ac:dyDescent="0.2">
      <c r="A9" s="1646" t="s">
        <v>388</v>
      </c>
      <c r="B9" s="1646"/>
      <c r="C9" s="1321"/>
      <c r="D9" s="342"/>
      <c r="E9" s="353">
        <v>694</v>
      </c>
      <c r="F9" s="364"/>
      <c r="G9" s="361"/>
      <c r="H9" s="353">
        <v>753</v>
      </c>
      <c r="I9" s="767"/>
      <c r="J9" s="361"/>
      <c r="K9" s="353">
        <v>755</v>
      </c>
      <c r="L9" s="767"/>
      <c r="M9" s="352"/>
      <c r="N9" s="353">
        <v>740</v>
      </c>
      <c r="O9" s="354"/>
      <c r="P9" s="355"/>
      <c r="Q9" s="352">
        <v>710</v>
      </c>
      <c r="R9" s="356"/>
      <c r="S9" s="352"/>
      <c r="T9" s="353">
        <v>755</v>
      </c>
      <c r="U9" s="365"/>
      <c r="V9" s="352"/>
      <c r="W9" s="353">
        <v>754</v>
      </c>
      <c r="X9" s="353"/>
      <c r="Y9" s="353"/>
      <c r="Z9" s="353">
        <v>714</v>
      </c>
      <c r="AA9" s="365"/>
      <c r="AB9" s="361"/>
      <c r="AC9" s="353">
        <v>2942</v>
      </c>
      <c r="AD9" s="362"/>
      <c r="AE9" s="362"/>
      <c r="AF9" s="353">
        <v>2933</v>
      </c>
    </row>
    <row r="10" spans="1:32" ht="12" customHeight="1" x14ac:dyDescent="0.2">
      <c r="A10" s="1646" t="s">
        <v>401</v>
      </c>
      <c r="B10" s="1646"/>
      <c r="C10" s="1321"/>
      <c r="D10" s="342"/>
      <c r="E10" s="353">
        <v>196</v>
      </c>
      <c r="F10" s="364"/>
      <c r="G10" s="361"/>
      <c r="H10" s="353">
        <v>226</v>
      </c>
      <c r="I10" s="767"/>
      <c r="J10" s="361"/>
      <c r="K10" s="353">
        <v>229</v>
      </c>
      <c r="L10" s="767"/>
      <c r="M10" s="352"/>
      <c r="N10" s="353">
        <v>197</v>
      </c>
      <c r="O10" s="354"/>
      <c r="P10" s="355"/>
      <c r="Q10" s="352">
        <v>197</v>
      </c>
      <c r="R10" s="356"/>
      <c r="S10" s="352"/>
      <c r="T10" s="353">
        <v>219</v>
      </c>
      <c r="U10" s="365"/>
      <c r="V10" s="352"/>
      <c r="W10" s="353">
        <v>223</v>
      </c>
      <c r="X10" s="353"/>
      <c r="Y10" s="353"/>
      <c r="Z10" s="353">
        <v>187</v>
      </c>
      <c r="AA10" s="365"/>
      <c r="AB10" s="361"/>
      <c r="AC10" s="353">
        <v>848</v>
      </c>
      <c r="AD10" s="362"/>
      <c r="AE10" s="362"/>
      <c r="AF10" s="353">
        <v>826</v>
      </c>
    </row>
    <row r="11" spans="1:32" ht="14.1" customHeight="1" x14ac:dyDescent="0.2">
      <c r="A11" s="1647" t="s">
        <v>418</v>
      </c>
      <c r="B11" s="1608"/>
      <c r="C11" s="1321"/>
      <c r="D11" s="342"/>
      <c r="E11" s="354"/>
      <c r="F11" s="364"/>
      <c r="G11" s="361"/>
      <c r="H11" s="354"/>
      <c r="I11" s="767"/>
      <c r="J11" s="361"/>
      <c r="K11" s="354"/>
      <c r="L11" s="767"/>
      <c r="M11" s="352"/>
      <c r="N11" s="354"/>
      <c r="O11" s="354"/>
      <c r="P11" s="355"/>
      <c r="Q11" s="767"/>
      <c r="R11" s="356"/>
      <c r="S11" s="352"/>
      <c r="T11" s="354"/>
      <c r="U11" s="365"/>
      <c r="V11" s="352"/>
      <c r="W11" s="354"/>
      <c r="X11" s="354"/>
      <c r="Y11" s="354"/>
      <c r="Z11" s="354"/>
      <c r="AA11" s="365"/>
      <c r="AB11" s="361"/>
      <c r="AC11" s="354"/>
      <c r="AD11" s="362"/>
      <c r="AE11" s="362"/>
      <c r="AF11" s="354"/>
    </row>
    <row r="12" spans="1:32" ht="12" customHeight="1" x14ac:dyDescent="0.2">
      <c r="A12" s="1646" t="s">
        <v>141</v>
      </c>
      <c r="B12" s="1646"/>
      <c r="C12" s="1321"/>
      <c r="D12" s="342"/>
      <c r="E12" s="353">
        <v>595</v>
      </c>
      <c r="F12" s="364"/>
      <c r="G12" s="361"/>
      <c r="H12" s="353">
        <v>589</v>
      </c>
      <c r="I12" s="767"/>
      <c r="J12" s="361"/>
      <c r="K12" s="353">
        <v>581</v>
      </c>
      <c r="L12" s="767"/>
      <c r="M12" s="352"/>
      <c r="N12" s="353">
        <v>578</v>
      </c>
      <c r="O12" s="354"/>
      <c r="P12" s="355"/>
      <c r="Q12" s="352">
        <v>578</v>
      </c>
      <c r="R12" s="356"/>
      <c r="S12" s="352"/>
      <c r="T12" s="353">
        <v>572</v>
      </c>
      <c r="U12" s="365"/>
      <c r="V12" s="352"/>
      <c r="W12" s="353">
        <v>566</v>
      </c>
      <c r="X12" s="353"/>
      <c r="Y12" s="353"/>
      <c r="Z12" s="353">
        <v>564</v>
      </c>
      <c r="AA12" s="365"/>
      <c r="AB12" s="361"/>
      <c r="AC12" s="353">
        <v>586</v>
      </c>
      <c r="AD12" s="362"/>
      <c r="AE12" s="362"/>
      <c r="AF12" s="353">
        <v>570</v>
      </c>
    </row>
    <row r="13" spans="1:32" ht="12" customHeight="1" x14ac:dyDescent="0.2">
      <c r="A13" s="1646" t="s">
        <v>142</v>
      </c>
      <c r="B13" s="1646"/>
      <c r="C13" s="1321"/>
      <c r="D13" s="342"/>
      <c r="E13" s="353">
        <v>1304</v>
      </c>
      <c r="F13" s="364"/>
      <c r="G13" s="361"/>
      <c r="H13" s="353">
        <v>1308</v>
      </c>
      <c r="I13" s="767"/>
      <c r="J13" s="361"/>
      <c r="K13" s="353">
        <v>1295</v>
      </c>
      <c r="L13" s="767"/>
      <c r="M13" s="352"/>
      <c r="N13" s="353">
        <v>1267</v>
      </c>
      <c r="O13" s="354"/>
      <c r="P13" s="355"/>
      <c r="Q13" s="352">
        <v>1243</v>
      </c>
      <c r="R13" s="356"/>
      <c r="S13" s="352"/>
      <c r="T13" s="353">
        <v>1238</v>
      </c>
      <c r="U13" s="365"/>
      <c r="V13" s="352"/>
      <c r="W13" s="353">
        <v>1226</v>
      </c>
      <c r="X13" s="353"/>
      <c r="Y13" s="353"/>
      <c r="Z13" s="353">
        <v>1212</v>
      </c>
      <c r="AA13" s="365"/>
      <c r="AB13" s="361"/>
      <c r="AC13" s="353">
        <v>1295</v>
      </c>
      <c r="AD13" s="362"/>
      <c r="AE13" s="362"/>
      <c r="AF13" s="353">
        <v>1231</v>
      </c>
    </row>
    <row r="14" spans="1:32" ht="14.1" customHeight="1" x14ac:dyDescent="0.2">
      <c r="A14" s="1647" t="s">
        <v>419</v>
      </c>
      <c r="B14" s="1608"/>
      <c r="C14" s="1321"/>
      <c r="D14" s="342"/>
      <c r="E14" s="354"/>
      <c r="F14" s="364"/>
      <c r="G14" s="361"/>
      <c r="H14" s="354"/>
      <c r="I14" s="767"/>
      <c r="J14" s="361"/>
      <c r="K14" s="354"/>
      <c r="L14" s="767"/>
      <c r="M14" s="352"/>
      <c r="N14" s="354"/>
      <c r="O14" s="354"/>
      <c r="P14" s="355"/>
      <c r="Q14" s="767"/>
      <c r="R14" s="356"/>
      <c r="S14" s="352"/>
      <c r="T14" s="354"/>
      <c r="U14" s="365"/>
      <c r="V14" s="352"/>
      <c r="W14" s="354"/>
      <c r="X14" s="354"/>
      <c r="Y14" s="354"/>
      <c r="Z14" s="354"/>
      <c r="AA14" s="365"/>
      <c r="AB14" s="361"/>
      <c r="AC14" s="354"/>
      <c r="AD14" s="362"/>
      <c r="AE14" s="362"/>
      <c r="AF14" s="354"/>
    </row>
    <row r="15" spans="1:32" ht="12" customHeight="1" x14ac:dyDescent="0.2">
      <c r="A15" s="1646" t="s">
        <v>141</v>
      </c>
      <c r="B15" s="1646"/>
      <c r="C15" s="1321"/>
      <c r="D15" s="342"/>
      <c r="E15" s="353">
        <v>541</v>
      </c>
      <c r="F15" s="364"/>
      <c r="G15" s="361"/>
      <c r="H15" s="353">
        <v>537</v>
      </c>
      <c r="I15" s="767"/>
      <c r="J15" s="361"/>
      <c r="K15" s="353">
        <v>535</v>
      </c>
      <c r="L15" s="767"/>
      <c r="M15" s="352"/>
      <c r="N15" s="353">
        <v>530</v>
      </c>
      <c r="O15" s="354"/>
      <c r="P15" s="355"/>
      <c r="Q15" s="352">
        <v>528</v>
      </c>
      <c r="R15" s="356"/>
      <c r="S15" s="352"/>
      <c r="T15" s="353">
        <v>525</v>
      </c>
      <c r="U15" s="365"/>
      <c r="V15" s="352"/>
      <c r="W15" s="353">
        <v>522</v>
      </c>
      <c r="X15" s="353"/>
      <c r="Y15" s="353"/>
      <c r="Z15" s="353">
        <v>516</v>
      </c>
      <c r="AA15" s="365"/>
      <c r="AB15" s="361"/>
      <c r="AC15" s="353">
        <v>536</v>
      </c>
      <c r="AD15" s="362"/>
      <c r="AE15" s="362"/>
      <c r="AF15" s="353">
        <v>523</v>
      </c>
    </row>
    <row r="16" spans="1:32" ht="12" customHeight="1" x14ac:dyDescent="0.2">
      <c r="A16" s="1646" t="s">
        <v>142</v>
      </c>
      <c r="B16" s="1646"/>
      <c r="C16" s="1321"/>
      <c r="D16" s="342"/>
      <c r="E16" s="353">
        <v>1209</v>
      </c>
      <c r="F16" s="364"/>
      <c r="G16" s="361"/>
      <c r="H16" s="353">
        <v>1191</v>
      </c>
      <c r="I16" s="767"/>
      <c r="J16" s="361"/>
      <c r="K16" s="353">
        <v>1174</v>
      </c>
      <c r="L16" s="767"/>
      <c r="M16" s="352"/>
      <c r="N16" s="353">
        <v>1166</v>
      </c>
      <c r="O16" s="354"/>
      <c r="P16" s="355"/>
      <c r="Q16" s="352">
        <v>1156</v>
      </c>
      <c r="R16" s="356"/>
      <c r="S16" s="352"/>
      <c r="T16" s="353">
        <v>1148</v>
      </c>
      <c r="U16" s="365"/>
      <c r="V16" s="352"/>
      <c r="W16" s="353">
        <v>1135</v>
      </c>
      <c r="X16" s="353"/>
      <c r="Y16" s="353"/>
      <c r="Z16" s="353">
        <v>1131</v>
      </c>
      <c r="AA16" s="365"/>
      <c r="AB16" s="361"/>
      <c r="AC16" s="353">
        <v>1185</v>
      </c>
      <c r="AD16" s="362"/>
      <c r="AE16" s="362"/>
      <c r="AF16" s="353">
        <v>1142</v>
      </c>
    </row>
    <row r="17" spans="1:32" ht="14.1" customHeight="1" x14ac:dyDescent="0.2">
      <c r="A17" s="1647" t="s">
        <v>420</v>
      </c>
      <c r="B17" s="1608"/>
      <c r="C17" s="1321"/>
      <c r="D17" s="342"/>
      <c r="E17" s="354"/>
      <c r="F17" s="364"/>
      <c r="G17" s="361"/>
      <c r="H17" s="354"/>
      <c r="I17" s="767"/>
      <c r="J17" s="361"/>
      <c r="K17" s="354"/>
      <c r="L17" s="767"/>
      <c r="M17" s="352"/>
      <c r="N17" s="354"/>
      <c r="O17" s="354"/>
      <c r="P17" s="355"/>
      <c r="Q17" s="767"/>
      <c r="R17" s="356"/>
      <c r="S17" s="352"/>
      <c r="T17" s="354"/>
      <c r="U17" s="365"/>
      <c r="V17" s="352"/>
      <c r="W17" s="354"/>
      <c r="X17" s="354"/>
      <c r="Y17" s="354"/>
      <c r="Z17" s="354"/>
      <c r="AA17" s="365"/>
      <c r="AB17" s="361"/>
      <c r="AC17" s="354"/>
      <c r="AD17" s="362"/>
      <c r="AE17" s="362"/>
      <c r="AF17" s="354"/>
    </row>
    <row r="18" spans="1:32" ht="12" customHeight="1" x14ac:dyDescent="0.2">
      <c r="A18" s="1646" t="s">
        <v>141</v>
      </c>
      <c r="B18" s="1646"/>
      <c r="C18" s="1321"/>
      <c r="D18" s="342"/>
      <c r="E18" s="353">
        <v>1080.30199039121</v>
      </c>
      <c r="F18" s="364"/>
      <c r="G18" s="361"/>
      <c r="H18" s="353">
        <v>1071</v>
      </c>
      <c r="I18" s="767"/>
      <c r="J18" s="361"/>
      <c r="K18" s="353">
        <v>1065</v>
      </c>
      <c r="L18" s="767"/>
      <c r="M18" s="352"/>
      <c r="N18" s="353">
        <v>1056.5400843881901</v>
      </c>
      <c r="O18" s="354"/>
      <c r="P18" s="355"/>
      <c r="Q18" s="352">
        <v>1049.5423796259499</v>
      </c>
      <c r="R18" s="356"/>
      <c r="S18" s="352"/>
      <c r="T18" s="353">
        <v>1047</v>
      </c>
      <c r="U18" s="365"/>
      <c r="V18" s="352"/>
      <c r="W18" s="353">
        <v>1036</v>
      </c>
      <c r="X18" s="353"/>
      <c r="Y18" s="353"/>
      <c r="Z18" s="353">
        <v>1029</v>
      </c>
      <c r="AA18" s="365"/>
      <c r="AB18" s="361"/>
      <c r="AC18" s="353">
        <v>1062.84929895088</v>
      </c>
      <c r="AD18" s="362"/>
      <c r="AE18" s="362"/>
      <c r="AF18" s="353">
        <v>1028</v>
      </c>
    </row>
    <row r="19" spans="1:32" ht="12" customHeight="1" x14ac:dyDescent="0.2">
      <c r="A19" s="1646" t="s">
        <v>142</v>
      </c>
      <c r="B19" s="1646"/>
      <c r="C19" s="1321"/>
      <c r="D19" s="342"/>
      <c r="E19" s="353">
        <v>1210.1055324592301</v>
      </c>
      <c r="F19" s="364"/>
      <c r="G19" s="361"/>
      <c r="H19" s="353">
        <v>1198</v>
      </c>
      <c r="I19" s="767"/>
      <c r="J19" s="361"/>
      <c r="K19" s="353">
        <v>1178</v>
      </c>
      <c r="L19" s="767"/>
      <c r="M19" s="352"/>
      <c r="N19" s="353">
        <v>1168.76411745724</v>
      </c>
      <c r="O19" s="354"/>
      <c r="P19" s="355"/>
      <c r="Q19" s="352">
        <v>1155.51244746201</v>
      </c>
      <c r="R19" s="356"/>
      <c r="S19" s="352"/>
      <c r="T19" s="353">
        <v>1152</v>
      </c>
      <c r="U19" s="365"/>
      <c r="V19" s="352"/>
      <c r="W19" s="353">
        <v>1138</v>
      </c>
      <c r="X19" s="353"/>
      <c r="Y19" s="353"/>
      <c r="Z19" s="353">
        <v>1134</v>
      </c>
      <c r="AA19" s="365"/>
      <c r="AB19" s="361"/>
      <c r="AC19" s="353">
        <v>1183.7224176527</v>
      </c>
      <c r="AD19" s="362"/>
      <c r="AE19" s="362"/>
      <c r="AF19" s="353">
        <v>1136</v>
      </c>
    </row>
    <row r="20" spans="1:32" ht="14.1" customHeight="1" x14ac:dyDescent="0.2">
      <c r="A20" s="1647" t="s">
        <v>421</v>
      </c>
      <c r="B20" s="1608"/>
      <c r="C20" s="1321"/>
      <c r="D20" s="342"/>
      <c r="E20" s="354"/>
      <c r="F20" s="364"/>
      <c r="G20" s="361"/>
      <c r="H20" s="354"/>
      <c r="I20" s="767"/>
      <c r="J20" s="361"/>
      <c r="K20" s="354"/>
      <c r="L20" s="767"/>
      <c r="M20" s="352"/>
      <c r="N20" s="354"/>
      <c r="O20" s="354"/>
      <c r="P20" s="355"/>
      <c r="Q20" s="767"/>
      <c r="R20" s="356"/>
      <c r="S20" s="352"/>
      <c r="T20" s="354"/>
      <c r="U20" s="365"/>
      <c r="V20" s="352"/>
      <c r="W20" s="354"/>
      <c r="X20" s="354"/>
      <c r="Y20" s="354"/>
      <c r="Z20" s="354"/>
      <c r="AA20" s="365"/>
      <c r="AB20" s="361"/>
      <c r="AC20" s="354"/>
      <c r="AD20" s="362"/>
      <c r="AE20" s="362"/>
      <c r="AF20" s="354"/>
    </row>
    <row r="21" spans="1:32" ht="12" customHeight="1" x14ac:dyDescent="0.2">
      <c r="A21" s="1646" t="s">
        <v>141</v>
      </c>
      <c r="B21" s="1646"/>
      <c r="C21" s="1321"/>
      <c r="D21" s="342"/>
      <c r="E21" s="353">
        <v>1002.52024708305</v>
      </c>
      <c r="F21" s="364"/>
      <c r="G21" s="361"/>
      <c r="H21" s="353">
        <v>991</v>
      </c>
      <c r="I21" s="767"/>
      <c r="J21" s="361"/>
      <c r="K21" s="353">
        <v>970</v>
      </c>
      <c r="L21" s="767"/>
      <c r="M21" s="352"/>
      <c r="N21" s="353">
        <v>952.99915611814299</v>
      </c>
      <c r="O21" s="354"/>
      <c r="P21" s="355"/>
      <c r="Q21" s="352">
        <v>978</v>
      </c>
      <c r="R21" s="356"/>
      <c r="S21" s="352"/>
      <c r="T21" s="353">
        <v>963</v>
      </c>
      <c r="U21" s="365"/>
      <c r="V21" s="352"/>
      <c r="W21" s="353">
        <v>956</v>
      </c>
      <c r="X21" s="353"/>
      <c r="Y21" s="353"/>
      <c r="Z21" s="353">
        <v>920</v>
      </c>
      <c r="AA21" s="365"/>
      <c r="AB21" s="361"/>
      <c r="AC21" s="353">
        <v>974.63280713795496</v>
      </c>
      <c r="AD21" s="362"/>
      <c r="AE21" s="362"/>
      <c r="AF21" s="353">
        <v>942</v>
      </c>
    </row>
    <row r="22" spans="1:32" ht="12" customHeight="1" x14ac:dyDescent="0.2">
      <c r="A22" s="1646" t="s">
        <v>142</v>
      </c>
      <c r="B22" s="1646"/>
      <c r="C22" s="1321"/>
      <c r="D22" s="342"/>
      <c r="E22" s="353">
        <v>739.37448033258704</v>
      </c>
      <c r="F22" s="364"/>
      <c r="G22" s="361"/>
      <c r="H22" s="353">
        <v>779</v>
      </c>
      <c r="I22" s="767"/>
      <c r="J22" s="361"/>
      <c r="K22" s="353">
        <v>732</v>
      </c>
      <c r="L22" s="767"/>
      <c r="M22" s="352"/>
      <c r="N22" s="353">
        <v>744.50274282026498</v>
      </c>
      <c r="O22" s="354"/>
      <c r="P22" s="355"/>
      <c r="Q22" s="352">
        <v>711.79566763659898</v>
      </c>
      <c r="R22" s="356"/>
      <c r="S22" s="352"/>
      <c r="T22" s="353">
        <v>751</v>
      </c>
      <c r="U22" s="365"/>
      <c r="V22" s="352"/>
      <c r="W22" s="353">
        <v>716</v>
      </c>
      <c r="X22" s="353"/>
      <c r="Y22" s="353"/>
      <c r="Z22" s="353">
        <v>716</v>
      </c>
      <c r="AA22" s="365"/>
      <c r="AB22" s="361"/>
      <c r="AC22" s="353">
        <v>745.74512312120203</v>
      </c>
      <c r="AD22" s="362"/>
      <c r="AE22" s="362"/>
      <c r="AF22" s="353">
        <v>718</v>
      </c>
    </row>
    <row r="23" spans="1:32" ht="14.1" customHeight="1" x14ac:dyDescent="0.2">
      <c r="A23" s="1647" t="s">
        <v>422</v>
      </c>
      <c r="B23" s="1608"/>
      <c r="C23" s="1321"/>
      <c r="D23" s="342"/>
      <c r="E23" s="362"/>
      <c r="F23" s="364"/>
      <c r="G23" s="361"/>
      <c r="H23" s="362"/>
      <c r="I23" s="365"/>
      <c r="J23" s="361"/>
      <c r="K23" s="362"/>
      <c r="L23" s="365"/>
      <c r="M23" s="361"/>
      <c r="N23" s="362"/>
      <c r="O23" s="362"/>
      <c r="P23" s="363"/>
      <c r="Q23" s="365"/>
      <c r="R23" s="364"/>
      <c r="S23" s="361"/>
      <c r="T23" s="362"/>
      <c r="U23" s="365"/>
      <c r="V23" s="361"/>
      <c r="W23" s="362"/>
      <c r="X23" s="362"/>
      <c r="Y23" s="362"/>
      <c r="Z23" s="362"/>
      <c r="AA23" s="365"/>
      <c r="AB23" s="361"/>
      <c r="AC23" s="362"/>
      <c r="AD23" s="362"/>
      <c r="AE23" s="362"/>
      <c r="AF23" s="362"/>
    </row>
    <row r="24" spans="1:32" ht="12" customHeight="1" x14ac:dyDescent="0.2">
      <c r="A24" s="1646" t="s">
        <v>388</v>
      </c>
      <c r="B24" s="1646"/>
      <c r="C24" s="1321"/>
      <c r="D24" s="342"/>
      <c r="E24" s="1109">
        <v>88.146451200822597</v>
      </c>
      <c r="F24" s="364"/>
      <c r="G24" s="361"/>
      <c r="H24" s="1109">
        <v>88.6</v>
      </c>
      <c r="I24" s="1110"/>
      <c r="J24" s="361"/>
      <c r="K24" s="1109">
        <v>88.8</v>
      </c>
      <c r="L24" s="1110"/>
      <c r="M24" s="1111"/>
      <c r="N24" s="1109">
        <v>88.8</v>
      </c>
      <c r="O24" s="1112"/>
      <c r="P24" s="1113"/>
      <c r="Q24" s="1111">
        <v>88.5</v>
      </c>
      <c r="R24" s="1114"/>
      <c r="S24" s="1111"/>
      <c r="T24" s="1109">
        <v>88.7</v>
      </c>
      <c r="U24" s="365"/>
      <c r="V24" s="1111"/>
      <c r="W24" s="1109">
        <v>88.5</v>
      </c>
      <c r="X24" s="1109"/>
      <c r="Y24" s="1109"/>
      <c r="Z24" s="1109">
        <v>88.3</v>
      </c>
      <c r="AA24" s="365"/>
      <c r="AB24" s="361"/>
      <c r="AC24" s="1109">
        <v>88.574730197913794</v>
      </c>
      <c r="AD24" s="362"/>
      <c r="AE24" s="362"/>
      <c r="AF24" s="1109">
        <v>88.5</v>
      </c>
    </row>
    <row r="25" spans="1:32" ht="12" customHeight="1" x14ac:dyDescent="0.2">
      <c r="A25" s="1646" t="s">
        <v>401</v>
      </c>
      <c r="B25" s="1646"/>
      <c r="C25" s="1321"/>
      <c r="D25" s="342"/>
      <c r="E25" s="1109">
        <v>88.164521409286095</v>
      </c>
      <c r="F25" s="364"/>
      <c r="G25" s="361"/>
      <c r="H25" s="1109">
        <v>88.4</v>
      </c>
      <c r="I25" s="1110"/>
      <c r="J25" s="361"/>
      <c r="K25" s="1109">
        <v>88.2</v>
      </c>
      <c r="L25" s="1110"/>
      <c r="M25" s="1111"/>
      <c r="N25" s="1109">
        <v>88.4</v>
      </c>
      <c r="O25" s="1112"/>
      <c r="P25" s="1113"/>
      <c r="Q25" s="1111">
        <v>88.5</v>
      </c>
      <c r="R25" s="1114"/>
      <c r="S25" s="1111"/>
      <c r="T25" s="1109">
        <v>88.3</v>
      </c>
      <c r="U25" s="365"/>
      <c r="V25" s="1111"/>
      <c r="W25" s="1109">
        <v>87.7</v>
      </c>
      <c r="X25" s="1109"/>
      <c r="Y25" s="1109"/>
      <c r="Z25" s="1109">
        <v>87.5</v>
      </c>
      <c r="AA25" s="365"/>
      <c r="AB25" s="361"/>
      <c r="AC25" s="1109">
        <v>88.289480820104302</v>
      </c>
      <c r="AD25" s="362"/>
      <c r="AE25" s="362"/>
      <c r="AF25" s="1109">
        <v>88</v>
      </c>
    </row>
    <row r="26" spans="1:32" ht="15.75" customHeight="1" x14ac:dyDescent="0.2">
      <c r="A26" s="1649" t="s">
        <v>423</v>
      </c>
      <c r="B26" s="1644"/>
      <c r="C26" s="1321"/>
      <c r="D26" s="342"/>
      <c r="E26" s="1112"/>
      <c r="F26" s="364"/>
      <c r="G26" s="361"/>
      <c r="H26" s="1112"/>
      <c r="I26" s="1110"/>
      <c r="J26" s="361"/>
      <c r="K26" s="1112"/>
      <c r="L26" s="1110"/>
      <c r="M26" s="1111"/>
      <c r="N26" s="1112"/>
      <c r="O26" s="1112"/>
      <c r="P26" s="1113"/>
      <c r="Q26" s="1110"/>
      <c r="R26" s="1114"/>
      <c r="S26" s="1111"/>
      <c r="T26" s="1112"/>
      <c r="U26" s="365"/>
      <c r="V26" s="1111"/>
      <c r="W26" s="1112"/>
      <c r="X26" s="1112"/>
      <c r="Y26" s="1112"/>
      <c r="Z26" s="1112"/>
      <c r="AA26" s="365"/>
      <c r="AB26" s="361"/>
      <c r="AC26" s="1112"/>
      <c r="AD26" s="362"/>
      <c r="AE26" s="362"/>
      <c r="AF26" s="1112"/>
    </row>
    <row r="27" spans="1:32" ht="14.1" customHeight="1" x14ac:dyDescent="0.2">
      <c r="A27" s="1634" t="s">
        <v>424</v>
      </c>
      <c r="B27" s="1646"/>
      <c r="C27" s="1321"/>
      <c r="D27" s="342"/>
      <c r="E27" s="1109">
        <v>-2.20926054783782</v>
      </c>
      <c r="F27" s="364"/>
      <c r="G27" s="361"/>
      <c r="H27" s="1109">
        <v>2</v>
      </c>
      <c r="I27" s="1110"/>
      <c r="J27" s="361"/>
      <c r="K27" s="1109">
        <v>-0.8</v>
      </c>
      <c r="L27" s="1110"/>
      <c r="M27" s="1111"/>
      <c r="N27" s="1109">
        <v>-1.6</v>
      </c>
      <c r="O27" s="1112"/>
      <c r="P27" s="1113"/>
      <c r="Q27" s="1111">
        <v>-2.5198419121772901</v>
      </c>
      <c r="R27" s="1114"/>
      <c r="S27" s="1111"/>
      <c r="T27" s="1109">
        <v>-2.7</v>
      </c>
      <c r="U27" s="365"/>
      <c r="V27" s="1111"/>
      <c r="W27" s="1109">
        <v>-2.9</v>
      </c>
      <c r="X27" s="1109"/>
      <c r="Y27" s="1109"/>
      <c r="Z27" s="1109">
        <v>-2.5</v>
      </c>
      <c r="AA27" s="365"/>
      <c r="AB27" s="361"/>
      <c r="AC27" s="1109">
        <v>-0.68651939841437504</v>
      </c>
      <c r="AD27" s="362"/>
      <c r="AE27" s="362"/>
      <c r="AF27" s="1109">
        <v>-2.6</v>
      </c>
    </row>
    <row r="28" spans="1:32" ht="14.1" customHeight="1" x14ac:dyDescent="0.2">
      <c r="A28" s="1634" t="s">
        <v>425</v>
      </c>
      <c r="B28" s="1646"/>
      <c r="C28" s="1321"/>
      <c r="D28" s="342"/>
      <c r="E28" s="1109">
        <v>-3.9796869457920998</v>
      </c>
      <c r="F28" s="364"/>
      <c r="G28" s="361"/>
      <c r="H28" s="1109">
        <v>0.2</v>
      </c>
      <c r="I28" s="1110"/>
      <c r="J28" s="361"/>
      <c r="K28" s="1109">
        <v>-1.5</v>
      </c>
      <c r="L28" s="1110"/>
      <c r="M28" s="1111"/>
      <c r="N28" s="1109">
        <v>-3.6</v>
      </c>
      <c r="O28" s="1112"/>
      <c r="P28" s="1113"/>
      <c r="Q28" s="1111">
        <v>-0.64436751196184106</v>
      </c>
      <c r="R28" s="1114"/>
      <c r="S28" s="1111"/>
      <c r="T28" s="1109">
        <v>0.2</v>
      </c>
      <c r="U28" s="365"/>
      <c r="V28" s="1111"/>
      <c r="W28" s="1109">
        <v>-3</v>
      </c>
      <c r="X28" s="1109"/>
      <c r="Y28" s="1109"/>
      <c r="Z28" s="1109">
        <v>-3</v>
      </c>
      <c r="AA28" s="365"/>
      <c r="AB28" s="361"/>
      <c r="AC28" s="1109">
        <v>-2.2318660978682798</v>
      </c>
      <c r="AD28" s="362"/>
      <c r="AE28" s="362"/>
      <c r="AF28" s="1109">
        <v>-1.7</v>
      </c>
    </row>
    <row r="29" spans="1:32" ht="14.1" customHeight="1" x14ac:dyDescent="0.2">
      <c r="A29" s="1634" t="s">
        <v>426</v>
      </c>
      <c r="B29" s="1646"/>
      <c r="C29" s="1321"/>
      <c r="D29" s="342"/>
      <c r="E29" s="1109">
        <v>5.9984489249379704</v>
      </c>
      <c r="F29" s="364"/>
      <c r="G29" s="361"/>
      <c r="H29" s="1109">
        <v>5.0999999999999996</v>
      </c>
      <c r="I29" s="1110"/>
      <c r="J29" s="361"/>
      <c r="K29" s="1109">
        <v>8.8000000000000007</v>
      </c>
      <c r="L29" s="1110"/>
      <c r="M29" s="1111"/>
      <c r="N29" s="1109">
        <v>6.1</v>
      </c>
      <c r="O29" s="1112"/>
      <c r="P29" s="1113"/>
      <c r="Q29" s="1111">
        <v>7.4154422996685101</v>
      </c>
      <c r="R29" s="1114"/>
      <c r="S29" s="1111"/>
      <c r="T29" s="1109">
        <v>7.7</v>
      </c>
      <c r="U29" s="365"/>
      <c r="V29" s="1111"/>
      <c r="W29" s="1109">
        <v>3.7</v>
      </c>
      <c r="X29" s="1109"/>
      <c r="Y29" s="1109"/>
      <c r="Z29" s="1109">
        <v>4.7</v>
      </c>
      <c r="AA29" s="365"/>
      <c r="AB29" s="361"/>
      <c r="AC29" s="1109">
        <v>6.4622902617370999</v>
      </c>
      <c r="AD29" s="362"/>
      <c r="AE29" s="362"/>
      <c r="AF29" s="1109">
        <v>5.9</v>
      </c>
    </row>
    <row r="30" spans="1:32" ht="15.75" customHeight="1" x14ac:dyDescent="0.2">
      <c r="A30" s="1649" t="s">
        <v>427</v>
      </c>
      <c r="B30" s="1644"/>
      <c r="C30" s="1321"/>
      <c r="D30" s="342"/>
      <c r="E30" s="1112"/>
      <c r="F30" s="364"/>
      <c r="G30" s="361"/>
      <c r="H30" s="1112"/>
      <c r="I30" s="1110"/>
      <c r="J30" s="361"/>
      <c r="K30" s="1112"/>
      <c r="L30" s="1110"/>
      <c r="M30" s="1111"/>
      <c r="N30" s="1112"/>
      <c r="O30" s="1112"/>
      <c r="P30" s="1113"/>
      <c r="Q30" s="1110"/>
      <c r="R30" s="1114"/>
      <c r="S30" s="1111"/>
      <c r="T30" s="1112"/>
      <c r="U30" s="365"/>
      <c r="V30" s="1111"/>
      <c r="W30" s="1112"/>
      <c r="X30" s="1112"/>
      <c r="Y30" s="1112"/>
      <c r="Z30" s="1112"/>
      <c r="AA30" s="365"/>
      <c r="AB30" s="361"/>
      <c r="AC30" s="1112"/>
      <c r="AD30" s="362"/>
      <c r="AE30" s="362"/>
      <c r="AF30" s="1112"/>
    </row>
    <row r="31" spans="1:32" ht="14.1" customHeight="1" x14ac:dyDescent="0.2">
      <c r="A31" s="1634" t="s">
        <v>424</v>
      </c>
      <c r="B31" s="1646"/>
      <c r="C31" s="1321"/>
      <c r="D31" s="342"/>
      <c r="E31" s="1109">
        <v>-3.1998945345422398</v>
      </c>
      <c r="F31" s="364"/>
      <c r="G31" s="361"/>
      <c r="H31" s="1109">
        <v>-0.5</v>
      </c>
      <c r="I31" s="1110"/>
      <c r="J31" s="361"/>
      <c r="K31" s="1109">
        <v>-2.1</v>
      </c>
      <c r="L31" s="1110"/>
      <c r="M31" s="1111"/>
      <c r="N31" s="1109">
        <v>-1.2</v>
      </c>
      <c r="O31" s="1112"/>
      <c r="P31" s="1113"/>
      <c r="Q31" s="1111">
        <v>-2.5173139036135201</v>
      </c>
      <c r="R31" s="1114"/>
      <c r="S31" s="1111"/>
      <c r="T31" s="1109">
        <v>-0.7</v>
      </c>
      <c r="U31" s="365"/>
      <c r="V31" s="1111"/>
      <c r="W31" s="1109">
        <v>-2.7</v>
      </c>
      <c r="X31" s="1109"/>
      <c r="Y31" s="1109"/>
      <c r="Z31" s="1109">
        <v>-2</v>
      </c>
      <c r="AA31" s="365"/>
      <c r="AB31" s="361"/>
      <c r="AC31" s="1109">
        <v>-1.7563576341954901</v>
      </c>
      <c r="AD31" s="362"/>
      <c r="AE31" s="362"/>
      <c r="AF31" s="1109">
        <v>-2</v>
      </c>
    </row>
    <row r="32" spans="1:32" ht="15.75" customHeight="1" x14ac:dyDescent="0.2">
      <c r="A32" s="1649" t="s">
        <v>428</v>
      </c>
      <c r="B32" s="1644"/>
      <c r="C32" s="1321"/>
      <c r="D32" s="342"/>
      <c r="E32" s="1112"/>
      <c r="F32" s="364"/>
      <c r="G32" s="361"/>
      <c r="H32" s="1112"/>
      <c r="I32" s="1110"/>
      <c r="J32" s="361"/>
      <c r="K32" s="1112"/>
      <c r="L32" s="1110"/>
      <c r="M32" s="1111"/>
      <c r="N32" s="1112"/>
      <c r="O32" s="1112"/>
      <c r="P32" s="1113"/>
      <c r="Q32" s="1110"/>
      <c r="R32" s="1114"/>
      <c r="S32" s="1111"/>
      <c r="T32" s="1112"/>
      <c r="U32" s="365"/>
      <c r="V32" s="1111"/>
      <c r="W32" s="1112"/>
      <c r="X32" s="1112"/>
      <c r="Y32" s="1112"/>
      <c r="Z32" s="1112"/>
      <c r="AA32" s="365"/>
      <c r="AB32" s="361"/>
      <c r="AC32" s="1112"/>
      <c r="AD32" s="362"/>
      <c r="AE32" s="362"/>
      <c r="AF32" s="1112"/>
    </row>
    <row r="33" spans="1:32" ht="14.1" customHeight="1" x14ac:dyDescent="0.2">
      <c r="A33" s="1634" t="s">
        <v>424</v>
      </c>
      <c r="B33" s="1646"/>
      <c r="C33" s="1321"/>
      <c r="D33" s="342"/>
      <c r="E33" s="1109">
        <v>-11.2122624005526</v>
      </c>
      <c r="F33" s="364"/>
      <c r="G33" s="361"/>
      <c r="H33" s="1109">
        <v>-8.8000000000000007</v>
      </c>
      <c r="I33" s="1110"/>
      <c r="J33" s="361"/>
      <c r="K33" s="1109">
        <v>-2.8</v>
      </c>
      <c r="L33" s="1110"/>
      <c r="M33" s="1111"/>
      <c r="N33" s="1109">
        <v>-0.2</v>
      </c>
      <c r="O33" s="1112"/>
      <c r="P33" s="1113"/>
      <c r="Q33" s="1111">
        <v>8.6725663706099301</v>
      </c>
      <c r="R33" s="1114"/>
      <c r="S33" s="1111"/>
      <c r="T33" s="1109">
        <v>7</v>
      </c>
      <c r="U33" s="365"/>
      <c r="V33" s="1111"/>
      <c r="W33" s="1109">
        <v>7.1</v>
      </c>
      <c r="X33" s="1109"/>
      <c r="Y33" s="1109"/>
      <c r="Z33" s="1109">
        <v>-1.1000000000000001</v>
      </c>
      <c r="AA33" s="365"/>
      <c r="AB33" s="361"/>
      <c r="AC33" s="1109">
        <v>-5.6166176393357903</v>
      </c>
      <c r="AD33" s="362"/>
      <c r="AE33" s="362"/>
      <c r="AF33" s="1109">
        <v>5.2</v>
      </c>
    </row>
    <row r="34" spans="1:32" ht="14.1" customHeight="1" x14ac:dyDescent="0.2">
      <c r="A34" s="1634" t="s">
        <v>425</v>
      </c>
      <c r="B34" s="1646"/>
      <c r="C34" s="1321"/>
      <c r="D34" s="342"/>
      <c r="E34" s="1109">
        <v>-11.614938080298399</v>
      </c>
      <c r="F34" s="364"/>
      <c r="G34" s="361"/>
      <c r="H34" s="1109">
        <v>-6.4</v>
      </c>
      <c r="I34" s="1110"/>
      <c r="J34" s="361"/>
      <c r="K34" s="1109">
        <v>-6.7</v>
      </c>
      <c r="L34" s="1110"/>
      <c r="M34" s="1111"/>
      <c r="N34" s="1109">
        <v>1.1000000000000001</v>
      </c>
      <c r="O34" s="1112"/>
      <c r="P34" s="1113"/>
      <c r="Q34" s="1111">
        <v>9.0265237277341406</v>
      </c>
      <c r="R34" s="1114"/>
      <c r="S34" s="1111"/>
      <c r="T34" s="1109">
        <v>8.5</v>
      </c>
      <c r="U34" s="365"/>
      <c r="V34" s="1111"/>
      <c r="W34" s="1109">
        <v>5.9</v>
      </c>
      <c r="X34" s="1109"/>
      <c r="Y34" s="1109"/>
      <c r="Z34" s="1109">
        <v>-4</v>
      </c>
      <c r="AA34" s="365"/>
      <c r="AB34" s="361"/>
      <c r="AC34" s="1109">
        <v>-5.9709247617204602</v>
      </c>
      <c r="AD34" s="362"/>
      <c r="AE34" s="362"/>
      <c r="AF34" s="1109">
        <v>4.8</v>
      </c>
    </row>
    <row r="35" spans="1:32" ht="14.25" customHeight="1" x14ac:dyDescent="0.2">
      <c r="A35" s="1634" t="s">
        <v>426</v>
      </c>
      <c r="B35" s="1646"/>
      <c r="C35" s="1321"/>
      <c r="D35" s="342"/>
      <c r="E35" s="1109">
        <v>23.161458582603899</v>
      </c>
      <c r="F35" s="364"/>
      <c r="G35" s="361"/>
      <c r="H35" s="1109">
        <v>13.2</v>
      </c>
      <c r="I35" s="1110"/>
      <c r="J35" s="361"/>
      <c r="K35" s="1109">
        <v>11.7</v>
      </c>
      <c r="L35" s="1110"/>
      <c r="M35" s="1111"/>
      <c r="N35" s="1109">
        <v>0.5</v>
      </c>
      <c r="O35" s="1112"/>
      <c r="P35" s="1113"/>
      <c r="Q35" s="1111">
        <v>-0.13887585820797599</v>
      </c>
      <c r="R35" s="1114"/>
      <c r="S35" s="1111"/>
      <c r="T35" s="1109">
        <v>3.4</v>
      </c>
      <c r="U35" s="365"/>
      <c r="V35" s="1111"/>
      <c r="W35" s="1109">
        <v>5</v>
      </c>
      <c r="X35" s="1109"/>
      <c r="Y35" s="1109"/>
      <c r="Z35" s="1109">
        <v>14.4</v>
      </c>
      <c r="AA35" s="365"/>
      <c r="AB35" s="361"/>
      <c r="AC35" s="1109">
        <v>11.817579348976199</v>
      </c>
      <c r="AD35" s="362"/>
      <c r="AE35" s="362"/>
      <c r="AF35" s="1109">
        <v>5.5</v>
      </c>
    </row>
    <row r="36" spans="1:32" x14ac:dyDescent="0.2">
      <c r="A36" s="1321"/>
      <c r="B36" s="1321"/>
      <c r="C36" s="1321"/>
      <c r="D36" s="836"/>
      <c r="E36" s="766"/>
      <c r="F36" s="837"/>
      <c r="G36" s="344"/>
      <c r="H36" s="345"/>
      <c r="I36" s="345"/>
      <c r="J36" s="344"/>
      <c r="K36" s="345"/>
      <c r="L36" s="345"/>
      <c r="M36" s="344"/>
      <c r="N36" s="1321"/>
      <c r="O36" s="1321"/>
      <c r="P36" s="836"/>
      <c r="Q36" s="766"/>
      <c r="R36" s="837"/>
      <c r="S36" s="344"/>
      <c r="T36" s="345"/>
      <c r="U36" s="345"/>
      <c r="V36" s="344"/>
      <c r="W36" s="345"/>
      <c r="X36" s="345"/>
      <c r="Y36" s="345"/>
      <c r="Z36" s="345"/>
      <c r="AA36" s="345"/>
      <c r="AB36" s="344"/>
      <c r="AC36" s="1321"/>
      <c r="AD36" s="1321"/>
      <c r="AE36" s="1321"/>
      <c r="AF36" s="1321"/>
    </row>
    <row r="37" spans="1:32" x14ac:dyDescent="0.2">
      <c r="A37" s="1321"/>
      <c r="B37" s="1321"/>
      <c r="C37" s="1321"/>
      <c r="D37" s="1321"/>
      <c r="E37" s="1321"/>
      <c r="F37" s="1321"/>
      <c r="G37" s="1321"/>
      <c r="H37" s="1321"/>
      <c r="I37" s="1321"/>
      <c r="J37" s="344"/>
      <c r="K37" s="344"/>
      <c r="L37" s="344"/>
      <c r="M37" s="1321"/>
      <c r="N37" s="1321"/>
      <c r="O37" s="1321"/>
      <c r="P37" s="1321"/>
      <c r="Q37" s="1321"/>
      <c r="R37" s="1321"/>
      <c r="S37" s="1321"/>
      <c r="T37" s="1321"/>
      <c r="U37" s="1321"/>
      <c r="V37" s="344"/>
      <c r="W37" s="344"/>
      <c r="X37" s="344"/>
      <c r="Y37" s="344"/>
      <c r="Z37" s="344"/>
      <c r="AA37" s="344"/>
      <c r="AB37" s="1321"/>
      <c r="AC37" s="1321"/>
      <c r="AD37" s="1321"/>
      <c r="AE37" s="1321"/>
      <c r="AF37" s="1321"/>
    </row>
    <row r="38" spans="1:32" ht="15.75" customHeight="1" x14ac:dyDescent="0.2">
      <c r="A38" s="839" t="s">
        <v>234</v>
      </c>
      <c r="B38" s="1648" t="s">
        <v>429</v>
      </c>
      <c r="C38" s="1648"/>
      <c r="D38" s="1648"/>
      <c r="E38" s="1648"/>
      <c r="F38" s="1648"/>
      <c r="G38" s="1648"/>
      <c r="H38" s="1648"/>
      <c r="I38" s="1648"/>
      <c r="J38" s="1648"/>
      <c r="K38" s="1648"/>
      <c r="L38" s="1648"/>
      <c r="M38" s="1648"/>
      <c r="N38" s="1648"/>
      <c r="O38" s="1648"/>
      <c r="P38" s="1648"/>
      <c r="Q38" s="1648"/>
      <c r="R38" s="1648"/>
      <c r="S38" s="1648"/>
      <c r="T38" s="1648"/>
      <c r="U38" s="1648"/>
      <c r="V38" s="1648"/>
      <c r="W38" s="1648"/>
      <c r="X38" s="1648"/>
      <c r="Y38" s="1648"/>
      <c r="Z38" s="1648"/>
      <c r="AA38" s="1648"/>
      <c r="AB38" s="1648"/>
      <c r="AC38" s="1648"/>
      <c r="AD38" s="1648"/>
      <c r="AE38" s="1648"/>
      <c r="AF38" s="1648"/>
    </row>
    <row r="39" spans="1:32" ht="26.25" customHeight="1" x14ac:dyDescent="0.2">
      <c r="A39" s="839" t="s">
        <v>235</v>
      </c>
      <c r="B39" s="1648" t="s">
        <v>430</v>
      </c>
      <c r="C39" s="1648"/>
      <c r="D39" s="1648"/>
      <c r="E39" s="1648"/>
      <c r="F39" s="1648"/>
      <c r="G39" s="1648"/>
      <c r="H39" s="1648"/>
      <c r="I39" s="1648"/>
      <c r="J39" s="1648"/>
      <c r="K39" s="1648"/>
      <c r="L39" s="1648"/>
      <c r="M39" s="1648"/>
      <c r="N39" s="1648"/>
      <c r="O39" s="1648"/>
      <c r="P39" s="1648"/>
      <c r="Q39" s="1648"/>
      <c r="R39" s="1648"/>
      <c r="S39" s="1648"/>
      <c r="T39" s="1648"/>
      <c r="U39" s="1648"/>
      <c r="V39" s="1648"/>
      <c r="W39" s="1648"/>
      <c r="X39" s="1648"/>
      <c r="Y39" s="1648"/>
      <c r="Z39" s="1648"/>
      <c r="AA39" s="1648"/>
      <c r="AB39" s="1648"/>
      <c r="AC39" s="1648"/>
      <c r="AD39" s="1648"/>
      <c r="AE39" s="1648"/>
      <c r="AF39" s="1648"/>
    </row>
    <row r="40" spans="1:32" ht="24.75" customHeight="1" x14ac:dyDescent="0.2">
      <c r="A40" s="839" t="s">
        <v>236</v>
      </c>
      <c r="B40" s="1648" t="s">
        <v>431</v>
      </c>
      <c r="C40" s="1648"/>
      <c r="D40" s="1648"/>
      <c r="E40" s="1648"/>
      <c r="F40" s="1648"/>
      <c r="G40" s="1648"/>
      <c r="H40" s="1648"/>
      <c r="I40" s="1648"/>
      <c r="J40" s="1648"/>
      <c r="K40" s="1648"/>
      <c r="L40" s="1648"/>
      <c r="M40" s="1648"/>
      <c r="N40" s="1648"/>
      <c r="O40" s="1648"/>
      <c r="P40" s="1648"/>
      <c r="Q40" s="1648"/>
      <c r="R40" s="1648"/>
      <c r="S40" s="1648"/>
      <c r="T40" s="1648"/>
      <c r="U40" s="1648"/>
      <c r="V40" s="1648"/>
      <c r="W40" s="1648"/>
      <c r="X40" s="1648"/>
      <c r="Y40" s="1648"/>
      <c r="Z40" s="1648"/>
      <c r="AA40" s="1648"/>
      <c r="AB40" s="1648"/>
      <c r="AC40" s="1648"/>
      <c r="AD40" s="1648"/>
      <c r="AE40" s="1648"/>
      <c r="AF40" s="1648"/>
    </row>
    <row r="41" spans="1:32" ht="25.5" customHeight="1" x14ac:dyDescent="0.2">
      <c r="A41" s="839" t="s">
        <v>237</v>
      </c>
      <c r="B41" s="1648" t="s">
        <v>432</v>
      </c>
      <c r="C41" s="1648"/>
      <c r="D41" s="1648"/>
      <c r="E41" s="1648"/>
      <c r="F41" s="1648"/>
      <c r="G41" s="1648"/>
      <c r="H41" s="1648"/>
      <c r="I41" s="1648"/>
      <c r="J41" s="1648"/>
      <c r="K41" s="1648"/>
      <c r="L41" s="1648"/>
      <c r="M41" s="1648"/>
      <c r="N41" s="1648"/>
      <c r="O41" s="1648"/>
      <c r="P41" s="1648"/>
      <c r="Q41" s="1648"/>
      <c r="R41" s="1648"/>
      <c r="S41" s="1648"/>
      <c r="T41" s="1648"/>
      <c r="U41" s="1648"/>
      <c r="V41" s="1648"/>
      <c r="W41" s="1648"/>
      <c r="X41" s="1648"/>
      <c r="Y41" s="1648"/>
      <c r="Z41" s="1648"/>
      <c r="AA41" s="1648"/>
      <c r="AB41" s="1648"/>
      <c r="AC41" s="1648"/>
      <c r="AD41" s="1648"/>
      <c r="AE41" s="1648"/>
      <c r="AF41" s="1648"/>
    </row>
    <row r="42" spans="1:32" ht="14.25" customHeight="1" x14ac:dyDescent="0.2">
      <c r="A42" s="839" t="s">
        <v>233</v>
      </c>
      <c r="B42" s="1648" t="s">
        <v>433</v>
      </c>
      <c r="C42" s="1648"/>
      <c r="D42" s="1648"/>
      <c r="E42" s="1648"/>
      <c r="F42" s="1648"/>
      <c r="G42" s="1648"/>
      <c r="H42" s="1648"/>
      <c r="I42" s="1648"/>
      <c r="J42" s="1648"/>
      <c r="K42" s="1648"/>
      <c r="L42" s="1648"/>
      <c r="M42" s="1648"/>
      <c r="N42" s="1648"/>
      <c r="O42" s="1648"/>
      <c r="P42" s="1648"/>
      <c r="Q42" s="1648"/>
      <c r="R42" s="1648"/>
      <c r="S42" s="1648"/>
      <c r="T42" s="1648"/>
      <c r="U42" s="1648"/>
      <c r="V42" s="1648"/>
      <c r="W42" s="1648"/>
      <c r="X42" s="1648"/>
      <c r="Y42" s="1648"/>
      <c r="Z42" s="1648"/>
      <c r="AA42" s="1648"/>
      <c r="AB42" s="1648"/>
      <c r="AC42" s="1648"/>
      <c r="AD42" s="1648"/>
      <c r="AE42" s="1648"/>
      <c r="AF42" s="1648"/>
    </row>
    <row r="43" spans="1:32" ht="14.25" customHeight="1" x14ac:dyDescent="0.2">
      <c r="A43" s="1408" t="s">
        <v>402</v>
      </c>
      <c r="B43" s="1648" t="s">
        <v>434</v>
      </c>
      <c r="C43" s="1648"/>
      <c r="D43" s="1648"/>
      <c r="E43" s="1648"/>
      <c r="F43" s="1648"/>
      <c r="G43" s="1648"/>
      <c r="H43" s="1648"/>
      <c r="I43" s="1648"/>
      <c r="J43" s="1648"/>
      <c r="K43" s="1648"/>
      <c r="L43" s="1648"/>
      <c r="M43" s="1648"/>
      <c r="N43" s="1648"/>
      <c r="O43" s="1648"/>
      <c r="P43" s="1648"/>
      <c r="Q43" s="1648"/>
      <c r="R43" s="1648"/>
      <c r="S43" s="1648"/>
      <c r="T43" s="1648"/>
      <c r="U43" s="1648"/>
      <c r="V43" s="1648"/>
      <c r="W43" s="1648"/>
      <c r="X43" s="1648"/>
      <c r="Y43" s="1648"/>
      <c r="Z43" s="1648"/>
      <c r="AA43" s="1648"/>
      <c r="AB43" s="1648"/>
      <c r="AC43" s="1648"/>
      <c r="AD43" s="1648"/>
      <c r="AE43" s="1648"/>
      <c r="AF43" s="1648"/>
    </row>
    <row r="44" spans="1:32" ht="14.25" customHeight="1" x14ac:dyDescent="0.2">
      <c r="A44" s="839" t="s">
        <v>242</v>
      </c>
      <c r="B44" s="1648" t="s">
        <v>435</v>
      </c>
      <c r="C44" s="1648"/>
      <c r="D44" s="1648"/>
      <c r="E44" s="1648"/>
      <c r="F44" s="1648"/>
      <c r="G44" s="1648"/>
      <c r="H44" s="1648"/>
      <c r="I44" s="1648"/>
      <c r="J44" s="1648"/>
      <c r="K44" s="1648"/>
      <c r="L44" s="1648"/>
      <c r="M44" s="1648"/>
      <c r="N44" s="1648"/>
      <c r="O44" s="1648"/>
      <c r="P44" s="1648"/>
      <c r="Q44" s="1648"/>
      <c r="R44" s="1648"/>
      <c r="S44" s="1648"/>
      <c r="T44" s="1648"/>
      <c r="U44" s="1648"/>
      <c r="V44" s="1648"/>
      <c r="W44" s="1648"/>
      <c r="X44" s="1648"/>
      <c r="Y44" s="1648"/>
      <c r="Z44" s="1648"/>
      <c r="AA44" s="1648"/>
      <c r="AB44" s="1648"/>
      <c r="AC44" s="1648"/>
      <c r="AD44" s="1648"/>
      <c r="AE44" s="1648"/>
      <c r="AF44" s="1648"/>
    </row>
    <row r="45" spans="1:32" ht="48.75" customHeight="1" x14ac:dyDescent="0.2">
      <c r="A45" s="839" t="s">
        <v>403</v>
      </c>
      <c r="B45" s="1648" t="s">
        <v>436</v>
      </c>
      <c r="C45" s="1648"/>
      <c r="D45" s="1648"/>
      <c r="E45" s="1648"/>
      <c r="F45" s="1648"/>
      <c r="G45" s="1648"/>
      <c r="H45" s="1648"/>
      <c r="I45" s="1648"/>
      <c r="J45" s="1648"/>
      <c r="K45" s="1648"/>
      <c r="L45" s="1648"/>
      <c r="M45" s="1648"/>
      <c r="N45" s="1648"/>
      <c r="O45" s="1648"/>
      <c r="P45" s="1648"/>
      <c r="Q45" s="1648"/>
      <c r="R45" s="1648"/>
      <c r="S45" s="1648"/>
      <c r="T45" s="1648"/>
      <c r="U45" s="1648"/>
      <c r="V45" s="1648"/>
      <c r="W45" s="1648"/>
      <c r="X45" s="1648"/>
      <c r="Y45" s="1648"/>
      <c r="Z45" s="1648"/>
      <c r="AA45" s="1648"/>
      <c r="AB45" s="1648"/>
      <c r="AC45" s="1648"/>
      <c r="AD45" s="1648"/>
      <c r="AE45" s="1648"/>
      <c r="AF45" s="1648"/>
    </row>
    <row r="46" spans="1:32" ht="26.25" customHeight="1" x14ac:dyDescent="0.2">
      <c r="A46" s="839" t="s">
        <v>405</v>
      </c>
      <c r="B46" s="1648" t="s">
        <v>437</v>
      </c>
      <c r="C46" s="1648"/>
      <c r="D46" s="1648"/>
      <c r="E46" s="1648"/>
      <c r="F46" s="1648"/>
      <c r="G46" s="1648"/>
      <c r="H46" s="1648"/>
      <c r="I46" s="1648"/>
      <c r="J46" s="1648"/>
      <c r="K46" s="1648"/>
      <c r="L46" s="1648"/>
      <c r="M46" s="1648"/>
      <c r="N46" s="1648"/>
      <c r="O46" s="1648"/>
      <c r="P46" s="1648"/>
      <c r="Q46" s="1648"/>
      <c r="R46" s="1648"/>
      <c r="S46" s="1648"/>
      <c r="T46" s="1648"/>
      <c r="U46" s="1648"/>
      <c r="V46" s="1648"/>
      <c r="W46" s="1648"/>
      <c r="X46" s="1648"/>
      <c r="Y46" s="1648"/>
      <c r="Z46" s="1648"/>
      <c r="AA46" s="1648"/>
      <c r="AB46" s="1648"/>
      <c r="AC46" s="1648"/>
      <c r="AD46" s="1648"/>
      <c r="AE46" s="1648"/>
      <c r="AF46" s="1648"/>
    </row>
    <row r="47" spans="1:32" x14ac:dyDescent="0.2">
      <c r="A47" s="1321"/>
      <c r="B47" s="1321"/>
      <c r="C47" s="1321"/>
      <c r="D47" s="1321"/>
      <c r="E47" s="1321"/>
      <c r="F47" s="1321"/>
      <c r="G47" s="1321"/>
      <c r="H47" s="1321"/>
      <c r="I47" s="1321"/>
      <c r="J47" s="1321"/>
      <c r="K47" s="1321"/>
      <c r="L47" s="1321"/>
      <c r="M47" s="1321"/>
      <c r="N47" s="1321"/>
      <c r="O47" s="1321"/>
      <c r="P47" s="1321"/>
      <c r="Q47" s="1321"/>
      <c r="R47" s="1321"/>
      <c r="S47" s="1321"/>
      <c r="T47" s="1321"/>
      <c r="U47" s="1321"/>
      <c r="V47" s="1321"/>
      <c r="W47" s="1321"/>
      <c r="X47" s="1321"/>
      <c r="Y47" s="1321"/>
      <c r="Z47" s="1321"/>
      <c r="AA47" s="1321"/>
      <c r="AB47" s="1321"/>
      <c r="AC47" s="1321"/>
      <c r="AD47" s="1321"/>
      <c r="AE47" s="1321"/>
      <c r="AF47" s="1321"/>
    </row>
    <row r="48" spans="1:32" x14ac:dyDescent="0.2">
      <c r="A48" s="1321"/>
      <c r="B48" s="1321"/>
      <c r="C48" s="1321"/>
      <c r="D48" s="1321"/>
      <c r="E48" s="1321"/>
      <c r="F48" s="1321"/>
      <c r="G48" s="1321"/>
      <c r="H48" s="1321"/>
      <c r="I48" s="1321"/>
      <c r="J48" s="1321"/>
      <c r="K48" s="1321"/>
      <c r="L48" s="1321"/>
      <c r="M48" s="1321"/>
      <c r="N48" s="1321"/>
      <c r="O48" s="1321"/>
      <c r="P48" s="1321"/>
      <c r="Q48" s="1321"/>
      <c r="R48" s="1321"/>
      <c r="S48" s="1321"/>
      <c r="T48" s="1321"/>
      <c r="U48" s="1321"/>
      <c r="V48" s="1321"/>
      <c r="W48" s="1321"/>
      <c r="X48" s="1321"/>
      <c r="Y48" s="1321"/>
      <c r="Z48" s="1321"/>
      <c r="AA48" s="1321"/>
      <c r="AB48" s="1321"/>
      <c r="AC48" s="1321"/>
      <c r="AD48" s="1321"/>
      <c r="AE48" s="1321"/>
      <c r="AF48" s="1321"/>
    </row>
    <row r="49" spans="1:32" x14ac:dyDescent="0.2">
      <c r="A49" s="1321"/>
      <c r="B49" s="1321"/>
      <c r="C49" s="1321"/>
      <c r="D49" s="1321"/>
      <c r="E49" s="1321"/>
      <c r="F49" s="1321"/>
      <c r="G49" s="1321"/>
      <c r="H49" s="1321"/>
      <c r="I49" s="1321"/>
      <c r="J49" s="1321"/>
      <c r="K49" s="1321"/>
      <c r="L49" s="1321"/>
      <c r="M49" s="1321"/>
      <c r="N49" s="1321"/>
      <c r="O49" s="1321"/>
      <c r="P49" s="1321"/>
      <c r="Q49" s="1321"/>
      <c r="R49" s="1321"/>
      <c r="S49" s="1321"/>
      <c r="T49" s="1321"/>
      <c r="U49" s="1321"/>
      <c r="V49" s="1321"/>
      <c r="W49" s="1321"/>
      <c r="X49" s="1321"/>
      <c r="Y49" s="1321"/>
      <c r="Z49" s="1321"/>
      <c r="AA49" s="1321"/>
      <c r="AB49" s="1321"/>
      <c r="AC49" s="1321"/>
      <c r="AD49" s="1321"/>
      <c r="AE49" s="1321"/>
      <c r="AF49" s="1321"/>
    </row>
    <row r="50" spans="1:32" x14ac:dyDescent="0.2">
      <c r="A50" s="1321"/>
      <c r="B50" s="1321"/>
      <c r="C50" s="1321"/>
      <c r="D50" s="1321"/>
      <c r="E50" s="1321"/>
      <c r="F50" s="1321"/>
      <c r="G50" s="1321"/>
      <c r="H50" s="1321"/>
      <c r="I50" s="1321"/>
      <c r="J50" s="1321"/>
      <c r="K50" s="1321"/>
      <c r="L50" s="1321"/>
      <c r="M50" s="1321"/>
      <c r="N50" s="1321"/>
      <c r="O50" s="1321"/>
      <c r="P50" s="1321"/>
      <c r="Q50" s="1321"/>
      <c r="R50" s="1321"/>
      <c r="S50" s="1321"/>
      <c r="T50" s="1321"/>
      <c r="U50" s="1321"/>
      <c r="V50" s="1321"/>
      <c r="W50" s="1321"/>
      <c r="X50" s="1321"/>
      <c r="Y50" s="1321"/>
      <c r="Z50" s="1321"/>
      <c r="AA50" s="1321"/>
      <c r="AB50" s="1321"/>
      <c r="AC50" s="1321"/>
      <c r="AD50" s="1321"/>
      <c r="AE50" s="1321"/>
      <c r="AF50" s="1321"/>
    </row>
    <row r="51" spans="1:32" x14ac:dyDescent="0.2">
      <c r="A51" s="1321"/>
      <c r="B51" s="1321"/>
      <c r="C51" s="1321"/>
      <c r="D51" s="1321"/>
      <c r="E51" s="1321"/>
      <c r="F51" s="1321"/>
      <c r="G51" s="1321"/>
      <c r="H51" s="1321"/>
      <c r="I51" s="1321"/>
      <c r="J51" s="1321"/>
      <c r="K51" s="1321"/>
      <c r="L51" s="1321"/>
      <c r="M51" s="1321"/>
      <c r="N51" s="1321"/>
      <c r="O51" s="1321"/>
      <c r="P51" s="1321"/>
      <c r="Q51" s="1321"/>
      <c r="R51" s="1321"/>
      <c r="S51" s="1321"/>
      <c r="T51" s="1321"/>
      <c r="U51" s="1321"/>
      <c r="V51" s="1321"/>
      <c r="W51" s="1321"/>
      <c r="X51" s="1321"/>
      <c r="Y51" s="1321"/>
      <c r="Z51" s="1321"/>
      <c r="AA51" s="1321"/>
      <c r="AB51" s="1321"/>
      <c r="AC51" s="1321"/>
      <c r="AD51" s="1321"/>
      <c r="AE51" s="1321"/>
      <c r="AF51" s="1321"/>
    </row>
  </sheetData>
  <sheetProtection formatCells="0" formatColumns="0" formatRows="0" insertColumns="0" insertRows="0" insertHyperlinks="0" deleteColumns="0" deleteRows="0" sort="0" autoFilter="0" pivotTables="0"/>
  <customSheetViews>
    <customSheetView guid="{37FF72F6-90B1-42B8-8DBF-DD3FAC5BA85D}" fitToPage="1" topLeftCell="A7">
      <selection sqref="A1:AF1"/>
      <pageMargins left="0.25" right="0.25" top="0.5" bottom="0.5" header="0.3" footer="0.3"/>
      <printOptions horizontalCentered="1"/>
      <pageSetup scale="64" orientation="landscape" r:id="rId1"/>
      <headerFooter>
        <oddFooter>&amp;L&amp;K0070C0The Allstate Corporation 4Q19 Supplement&amp;R&amp;K000000&amp;A</oddFooter>
      </headerFooter>
    </customSheetView>
    <customSheetView guid="{2C9B2C1A-81A6-48A3-8FB1-DCFE0A20C29C}" fitToPage="1">
      <selection activeCell="A40" sqref="A40"/>
      <pageMargins left="0.25" right="0.25" top="0.5" bottom="0.5" header="0.3" footer="0.3"/>
      <printOptions horizontalCentered="1"/>
      <pageSetup scale="64"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64"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4" orientation="landscape" r:id="rId4"/>
      <headerFooter>
        <oddFooter>&amp;L&amp;K0070C0The Allstate Corporation 4Q19 Supplement&amp;R&amp;K000000&amp;A</oddFooter>
      </headerFooter>
    </customSheetView>
    <customSheetView guid="{0B7FDDCE-76D6-4341-B795-862A34477CB3}" fitToPage="1" topLeftCell="A31">
      <selection activeCell="A40" sqref="A40"/>
      <pageMargins left="0.25" right="0.25" top="0.5" bottom="0.5" header="0.3" footer="0.3"/>
      <printOptions horizontalCentered="1"/>
      <pageSetup scale="64" orientation="landscape" r:id="rId5"/>
      <headerFooter>
        <oddFooter>&amp;L&amp;K0070C0The Allstate Corporation 4Q19 Supplement&amp;R&amp;K000000&amp;A</oddFooter>
      </headerFooter>
    </customSheetView>
    <customSheetView guid="{77D3E7D1-C189-4FFB-8084-AE3691A2CCAC}" fitToPage="1">
      <selection activeCell="A40" sqref="A40"/>
      <pageMargins left="0.25" right="0.25" top="0.5" bottom="0.5" header="0.3" footer="0.3"/>
      <printOptions horizontalCentered="1"/>
      <pageSetup scale="64" orientation="landscape" r:id="rId6"/>
      <headerFooter>
        <oddFooter>&amp;L&amp;K0070C0The Allstate Corporation 4Q19 Supplement&amp;R&amp;K000000&amp;A</oddFooter>
      </headerFooter>
    </customSheetView>
  </customSheetViews>
  <mergeCells count="41">
    <mergeCell ref="B44:AF44"/>
    <mergeCell ref="B45:AF45"/>
    <mergeCell ref="B46:AF46"/>
    <mergeCell ref="B39:AF39"/>
    <mergeCell ref="B40:AF40"/>
    <mergeCell ref="B41:AF41"/>
    <mergeCell ref="B42:AF42"/>
    <mergeCell ref="B43:AF43"/>
    <mergeCell ref="A1:AF1"/>
    <mergeCell ref="A2:AF2"/>
    <mergeCell ref="A26:B26"/>
    <mergeCell ref="A15:B15"/>
    <mergeCell ref="A8:B8"/>
    <mergeCell ref="A9:B9"/>
    <mergeCell ref="A10:B10"/>
    <mergeCell ref="A11:B11"/>
    <mergeCell ref="A12:B12"/>
    <mergeCell ref="A13:B13"/>
    <mergeCell ref="A14:B14"/>
    <mergeCell ref="D4:AA4"/>
    <mergeCell ref="A21:B21"/>
    <mergeCell ref="A22:B22"/>
    <mergeCell ref="A23:B23"/>
    <mergeCell ref="AC4:AF4"/>
    <mergeCell ref="A33:B33"/>
    <mergeCell ref="A34:B34"/>
    <mergeCell ref="A35:B35"/>
    <mergeCell ref="A27:B27"/>
    <mergeCell ref="B38:AF38"/>
    <mergeCell ref="A32:B32"/>
    <mergeCell ref="A28:B28"/>
    <mergeCell ref="A29:B29"/>
    <mergeCell ref="A30:B30"/>
    <mergeCell ref="A31:B31"/>
    <mergeCell ref="A24:B24"/>
    <mergeCell ref="A25:B25"/>
    <mergeCell ref="A16:B16"/>
    <mergeCell ref="A17:B17"/>
    <mergeCell ref="A18:B18"/>
    <mergeCell ref="A19:B19"/>
    <mergeCell ref="A20:B20"/>
  </mergeCells>
  <printOptions horizontalCentered="1"/>
  <pageMargins left="0.25" right="0.25" top="0.5" bottom="0.5" header="0.3" footer="0.3"/>
  <pageSetup scale="64" orientation="landscape" r:id="rId7"/>
  <headerFooter>
    <oddFooter>&amp;L&amp;K0070C0The Allstate Corporation 4Q19 Supplement&amp;R&amp;K000000&amp;A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79"/>
  <sheetViews>
    <sheetView zoomScaleNormal="100" workbookViewId="0">
      <selection sqref="A1:G1"/>
    </sheetView>
  </sheetViews>
  <sheetFormatPr defaultColWidth="19.140625" defaultRowHeight="12.75" x14ac:dyDescent="0.2"/>
  <cols>
    <col min="1" max="1" width="3.42578125" style="9" customWidth="1"/>
    <col min="2" max="2" width="63.5703125" style="9" customWidth="1"/>
    <col min="3" max="3" width="7.85546875" style="11" customWidth="1"/>
    <col min="4" max="4" width="1.85546875" style="10" customWidth="1"/>
    <col min="5" max="5" width="6.140625" style="9" customWidth="1"/>
    <col min="6" max="6" width="80.140625" style="9" customWidth="1"/>
    <col min="7" max="7" width="8.5703125" style="9" bestFit="1" customWidth="1"/>
    <col min="8" max="16384" width="19.140625" style="9"/>
  </cols>
  <sheetData>
    <row r="1" spans="1:7" ht="14.1" customHeight="1" x14ac:dyDescent="0.25">
      <c r="A1" s="1497" t="s">
        <v>6</v>
      </c>
      <c r="B1" s="1497"/>
      <c r="C1" s="1497"/>
      <c r="D1" s="1497"/>
      <c r="E1" s="1497"/>
      <c r="F1" s="1497"/>
      <c r="G1" s="1497"/>
    </row>
    <row r="2" spans="1:7" ht="14.1" customHeight="1" x14ac:dyDescent="0.25">
      <c r="A2" s="1497" t="s">
        <v>621</v>
      </c>
      <c r="B2" s="1497"/>
      <c r="C2" s="1497"/>
      <c r="D2" s="1497"/>
      <c r="E2" s="1497"/>
      <c r="F2" s="1497"/>
      <c r="G2" s="1497"/>
    </row>
    <row r="3" spans="1:7" x14ac:dyDescent="0.2">
      <c r="A3" s="1498"/>
      <c r="B3" s="1499"/>
      <c r="C3" s="1499"/>
      <c r="D3" s="1499"/>
      <c r="E3" s="1499"/>
      <c r="F3" s="1499"/>
      <c r="G3" s="1499"/>
    </row>
    <row r="4" spans="1:7" ht="15.75" x14ac:dyDescent="0.25">
      <c r="A4" s="27" t="s">
        <v>232</v>
      </c>
      <c r="B4" s="25"/>
      <c r="C4" s="26"/>
      <c r="D4" s="25"/>
      <c r="E4" s="25"/>
      <c r="F4" s="25"/>
      <c r="G4" s="25"/>
    </row>
    <row r="5" spans="1:7" ht="16.899999999999999" customHeight="1" x14ac:dyDescent="0.25">
      <c r="A5" s="24" t="s">
        <v>231</v>
      </c>
      <c r="B5" s="10"/>
      <c r="C5" s="23"/>
      <c r="E5" s="19" t="s">
        <v>47</v>
      </c>
      <c r="G5" s="11"/>
    </row>
    <row r="6" spans="1:7" ht="14.25" customHeight="1" x14ac:dyDescent="0.2">
      <c r="B6" s="75" t="s">
        <v>529</v>
      </c>
      <c r="C6" s="28">
        <v>1</v>
      </c>
      <c r="E6" s="22"/>
      <c r="F6" s="9" t="s">
        <v>229</v>
      </c>
      <c r="G6" s="28">
        <f>C36+1</f>
        <v>27</v>
      </c>
    </row>
    <row r="7" spans="1:7" ht="14.25" customHeight="1" x14ac:dyDescent="0.2">
      <c r="B7" s="9" t="s">
        <v>37</v>
      </c>
      <c r="C7" s="28">
        <f>C6+1</f>
        <v>2</v>
      </c>
      <c r="F7" s="9" t="s">
        <v>185</v>
      </c>
      <c r="G7" s="28">
        <f>G6+1</f>
        <v>28</v>
      </c>
    </row>
    <row r="8" spans="1:7" ht="14.25" customHeight="1" x14ac:dyDescent="0.2">
      <c r="B8" s="9" t="s">
        <v>221</v>
      </c>
      <c r="C8" s="211" t="s">
        <v>501</v>
      </c>
      <c r="G8" s="16"/>
    </row>
    <row r="9" spans="1:7" ht="14.25" customHeight="1" x14ac:dyDescent="0.25">
      <c r="B9" s="75" t="s">
        <v>71</v>
      </c>
      <c r="C9" s="28">
        <f>+C7+3</f>
        <v>5</v>
      </c>
      <c r="E9" s="19" t="s">
        <v>49</v>
      </c>
      <c r="G9" s="16"/>
    </row>
    <row r="10" spans="1:7" ht="14.25" customHeight="1" x14ac:dyDescent="0.2">
      <c r="B10" s="9" t="s">
        <v>104</v>
      </c>
      <c r="C10" s="28">
        <f>+C9+1</f>
        <v>6</v>
      </c>
      <c r="E10" s="22"/>
      <c r="F10" s="9" t="s">
        <v>229</v>
      </c>
      <c r="G10" s="28">
        <f>G7+1</f>
        <v>29</v>
      </c>
    </row>
    <row r="11" spans="1:7" ht="14.25" customHeight="1" x14ac:dyDescent="0.2">
      <c r="B11" s="9" t="s">
        <v>111</v>
      </c>
      <c r="C11" s="28">
        <f>+C10+1</f>
        <v>7</v>
      </c>
      <c r="E11" s="22"/>
      <c r="F11" s="9" t="s">
        <v>185</v>
      </c>
      <c r="G11" s="28">
        <f t="shared" ref="G11" si="0">G10+1</f>
        <v>30</v>
      </c>
    </row>
    <row r="12" spans="1:7" ht="14.25" customHeight="1" x14ac:dyDescent="0.2">
      <c r="B12" s="9" t="s">
        <v>123</v>
      </c>
      <c r="C12" s="28">
        <f>+C11+1</f>
        <v>8</v>
      </c>
      <c r="G12" s="16"/>
    </row>
    <row r="13" spans="1:7" ht="14.25" customHeight="1" x14ac:dyDescent="0.25">
      <c r="B13" s="9" t="s">
        <v>230</v>
      </c>
      <c r="C13" s="28">
        <f>+C12+1</f>
        <v>9</v>
      </c>
      <c r="E13" s="19" t="s">
        <v>50</v>
      </c>
      <c r="G13" s="16"/>
    </row>
    <row r="14" spans="1:7" ht="14.25" customHeight="1" x14ac:dyDescent="0.2">
      <c r="B14" s="240" t="s">
        <v>166</v>
      </c>
      <c r="C14" s="28">
        <f>C13+1</f>
        <v>10</v>
      </c>
      <c r="E14" s="22"/>
      <c r="F14" s="9" t="s">
        <v>229</v>
      </c>
      <c r="G14" s="28">
        <f>+G11+1</f>
        <v>31</v>
      </c>
    </row>
    <row r="15" spans="1:7" ht="14.25" customHeight="1" x14ac:dyDescent="0.2">
      <c r="E15" s="22"/>
      <c r="F15" s="9" t="s">
        <v>185</v>
      </c>
      <c r="G15" s="28">
        <f>+G14+1</f>
        <v>32</v>
      </c>
    </row>
    <row r="16" spans="1:7" ht="14.25" customHeight="1" x14ac:dyDescent="0.25">
      <c r="A16" s="19" t="s">
        <v>53</v>
      </c>
      <c r="G16" s="16"/>
    </row>
    <row r="17" spans="1:7" ht="14.25" customHeight="1" x14ac:dyDescent="0.25">
      <c r="A17" s="22"/>
      <c r="B17" s="9" t="s">
        <v>228</v>
      </c>
      <c r="C17" s="28">
        <f>C14+1</f>
        <v>11</v>
      </c>
      <c r="E17" s="19" t="s">
        <v>512</v>
      </c>
    </row>
    <row r="18" spans="1:7" ht="14.25" customHeight="1" x14ac:dyDescent="0.25">
      <c r="A18" s="22"/>
      <c r="B18" s="75" t="s">
        <v>676</v>
      </c>
      <c r="C18" s="28">
        <f>C17+1</f>
        <v>12</v>
      </c>
      <c r="E18" s="19"/>
      <c r="F18" s="9" t="s">
        <v>318</v>
      </c>
      <c r="G18" s="28">
        <f>+G15+1</f>
        <v>33</v>
      </c>
    </row>
    <row r="19" spans="1:7" ht="14.25" customHeight="1" x14ac:dyDescent="0.2">
      <c r="A19" s="21"/>
      <c r="B19" s="75" t="s">
        <v>513</v>
      </c>
      <c r="C19" s="28">
        <f>C18+1</f>
        <v>13</v>
      </c>
      <c r="G19" s="16"/>
    </row>
    <row r="20" spans="1:7" ht="14.25" customHeight="1" x14ac:dyDescent="0.25">
      <c r="A20" s="21"/>
      <c r="B20" s="9" t="s">
        <v>179</v>
      </c>
      <c r="C20" s="28">
        <f>C19+1</f>
        <v>14</v>
      </c>
      <c r="E20" s="19" t="s">
        <v>72</v>
      </c>
      <c r="G20" s="18"/>
    </row>
    <row r="21" spans="1:7" ht="14.25" customHeight="1" x14ac:dyDescent="0.2">
      <c r="A21" s="20" t="s">
        <v>52</v>
      </c>
      <c r="F21" s="75" t="s">
        <v>204</v>
      </c>
      <c r="G21" s="28">
        <f>G18+1</f>
        <v>34</v>
      </c>
    </row>
    <row r="22" spans="1:7" ht="14.25" customHeight="1" x14ac:dyDescent="0.2">
      <c r="B22" s="9" t="s">
        <v>227</v>
      </c>
      <c r="C22" s="28">
        <f>C20+1</f>
        <v>15</v>
      </c>
      <c r="F22" s="75" t="s">
        <v>354</v>
      </c>
      <c r="G22" s="28">
        <f>G21+1</f>
        <v>35</v>
      </c>
    </row>
    <row r="23" spans="1:7" ht="14.25" customHeight="1" x14ac:dyDescent="0.2">
      <c r="B23" s="9" t="s">
        <v>226</v>
      </c>
      <c r="C23" s="28">
        <f t="shared" ref="C23:C28" si="1">C22+1</f>
        <v>16</v>
      </c>
      <c r="F23" s="75" t="s">
        <v>355</v>
      </c>
      <c r="G23" s="211" t="s">
        <v>660</v>
      </c>
    </row>
    <row r="24" spans="1:7" ht="14.25" customHeight="1" x14ac:dyDescent="0.2">
      <c r="B24" s="9" t="s">
        <v>225</v>
      </c>
      <c r="C24" s="28">
        <f t="shared" si="1"/>
        <v>17</v>
      </c>
      <c r="F24" s="9" t="s">
        <v>216</v>
      </c>
      <c r="G24" s="211" t="s">
        <v>661</v>
      </c>
    </row>
    <row r="25" spans="1:7" ht="14.25" customHeight="1" x14ac:dyDescent="0.2">
      <c r="B25" s="9" t="s">
        <v>224</v>
      </c>
      <c r="C25" s="28">
        <f t="shared" si="1"/>
        <v>18</v>
      </c>
      <c r="F25" s="9" t="s">
        <v>218</v>
      </c>
      <c r="G25" s="28">
        <v>40</v>
      </c>
    </row>
    <row r="26" spans="1:7" ht="14.25" customHeight="1" x14ac:dyDescent="0.2">
      <c r="B26" s="9" t="s">
        <v>182</v>
      </c>
      <c r="C26" s="28">
        <f t="shared" si="1"/>
        <v>19</v>
      </c>
      <c r="G26" s="16"/>
    </row>
    <row r="27" spans="1:7" ht="14.25" customHeight="1" x14ac:dyDescent="0.25">
      <c r="B27" s="9" t="s">
        <v>183</v>
      </c>
      <c r="C27" s="28">
        <f t="shared" si="1"/>
        <v>20</v>
      </c>
      <c r="E27" s="19" t="s">
        <v>223</v>
      </c>
      <c r="G27" s="211" t="s">
        <v>662</v>
      </c>
    </row>
    <row r="28" spans="1:7" ht="14.25" customHeight="1" x14ac:dyDescent="0.2">
      <c r="B28" s="9" t="s">
        <v>184</v>
      </c>
      <c r="C28" s="28">
        <f t="shared" si="1"/>
        <v>21</v>
      </c>
    </row>
    <row r="29" spans="1:7" ht="14.25" customHeight="1" x14ac:dyDescent="0.25">
      <c r="B29" s="75" t="s">
        <v>554</v>
      </c>
      <c r="C29" s="28">
        <f>C28+1</f>
        <v>22</v>
      </c>
      <c r="E29" s="19" t="s">
        <v>703</v>
      </c>
    </row>
    <row r="30" spans="1:7" ht="14.25" customHeight="1" x14ac:dyDescent="0.2">
      <c r="A30" s="21"/>
      <c r="B30" s="9" t="s">
        <v>222</v>
      </c>
      <c r="C30" s="28">
        <f>C29+1</f>
        <v>23</v>
      </c>
      <c r="E30" s="20" t="s">
        <v>708</v>
      </c>
    </row>
    <row r="31" spans="1:7" ht="14.25" customHeight="1" x14ac:dyDescent="0.2">
      <c r="A31" s="20" t="s">
        <v>175</v>
      </c>
      <c r="C31" s="14"/>
      <c r="F31" s="75" t="s">
        <v>37</v>
      </c>
      <c r="G31" s="1434" t="s">
        <v>705</v>
      </c>
    </row>
    <row r="32" spans="1:7" ht="14.25" customHeight="1" x14ac:dyDescent="0.2">
      <c r="B32" s="9" t="s">
        <v>5</v>
      </c>
      <c r="C32" s="28">
        <f>C30+1</f>
        <v>24</v>
      </c>
      <c r="F32" s="9" t="s">
        <v>111</v>
      </c>
      <c r="G32" s="1433" t="s">
        <v>706</v>
      </c>
    </row>
    <row r="33" spans="1:7" ht="14.25" customHeight="1" x14ac:dyDescent="0.2">
      <c r="C33" s="15"/>
      <c r="F33" s="75" t="s">
        <v>704</v>
      </c>
      <c r="G33" s="1433" t="s">
        <v>707</v>
      </c>
    </row>
    <row r="34" spans="1:7" ht="14.25" customHeight="1" x14ac:dyDescent="0.25">
      <c r="A34" s="19" t="s">
        <v>54</v>
      </c>
      <c r="C34" s="15"/>
      <c r="G34" s="18"/>
    </row>
    <row r="35" spans="1:7" ht="14.25" customHeight="1" x14ac:dyDescent="0.2">
      <c r="B35" s="215" t="s">
        <v>221</v>
      </c>
      <c r="C35" s="28">
        <f>C32+1</f>
        <v>25</v>
      </c>
      <c r="G35" s="17"/>
    </row>
    <row r="36" spans="1:7" ht="14.25" customHeight="1" x14ac:dyDescent="0.2">
      <c r="B36" s="75" t="s">
        <v>549</v>
      </c>
      <c r="C36" s="28">
        <f>C35+1</f>
        <v>26</v>
      </c>
    </row>
    <row r="37" spans="1:7" ht="14.25" customHeight="1" x14ac:dyDescent="0.2"/>
    <row r="38" spans="1:7" ht="14.25" customHeight="1" x14ac:dyDescent="0.2">
      <c r="C38" s="15"/>
    </row>
    <row r="39" spans="1:7" ht="14.25" customHeight="1" x14ac:dyDescent="0.2"/>
    <row r="40" spans="1:7" ht="14.25" customHeight="1" x14ac:dyDescent="0.2"/>
    <row r="41" spans="1:7" ht="14.25" customHeight="1" x14ac:dyDescent="0.2"/>
    <row r="42" spans="1:7" ht="14.25" customHeight="1" x14ac:dyDescent="0.2">
      <c r="C42" s="14"/>
    </row>
    <row r="43" spans="1:7" ht="15" x14ac:dyDescent="0.25">
      <c r="A43" s="13"/>
      <c r="B43" s="13"/>
    </row>
    <row r="44" spans="1:7" s="10" customFormat="1" ht="15" x14ac:dyDescent="0.25">
      <c r="A44" s="13"/>
      <c r="B44" s="13"/>
      <c r="C44" s="11"/>
      <c r="E44" s="9"/>
      <c r="F44" s="9"/>
      <c r="G44" s="9"/>
    </row>
    <row r="45" spans="1:7" s="10" customFormat="1" x14ac:dyDescent="0.2">
      <c r="A45" s="9"/>
      <c r="E45" s="9"/>
      <c r="F45" s="9"/>
      <c r="G45" s="9"/>
    </row>
    <row r="46" spans="1:7" s="10" customFormat="1" x14ac:dyDescent="0.2">
      <c r="A46" s="9"/>
      <c r="B46" s="9"/>
      <c r="C46" s="11"/>
      <c r="E46" s="9"/>
      <c r="F46" s="9"/>
      <c r="G46" s="9"/>
    </row>
    <row r="47" spans="1:7" s="10" customFormat="1" x14ac:dyDescent="0.2">
      <c r="A47" s="9"/>
      <c r="B47" s="9"/>
      <c r="C47" s="11"/>
      <c r="E47" s="9"/>
      <c r="F47" s="9"/>
      <c r="G47" s="9"/>
    </row>
    <row r="75" spans="1:7" x14ac:dyDescent="0.2">
      <c r="B75" s="9" t="s">
        <v>167</v>
      </c>
    </row>
    <row r="76" spans="1:7" s="11" customFormat="1" x14ac:dyDescent="0.2">
      <c r="A76" s="9"/>
      <c r="B76" s="9"/>
      <c r="D76" s="10"/>
      <c r="E76" s="9"/>
      <c r="F76" s="9"/>
      <c r="G76" s="9"/>
    </row>
    <row r="77" spans="1:7" s="11" customFormat="1" ht="13.5" x14ac:dyDescent="0.2">
      <c r="A77" s="12"/>
      <c r="B77" s="9"/>
      <c r="D77" s="10"/>
      <c r="E77" s="9"/>
      <c r="F77" s="9"/>
      <c r="G77" s="9"/>
    </row>
    <row r="79" spans="1:7" s="11" customFormat="1" x14ac:dyDescent="0.2">
      <c r="A79" s="9"/>
      <c r="B79" s="9"/>
      <c r="D79" s="10"/>
      <c r="E79" s="9"/>
      <c r="F79" s="9"/>
      <c r="G79" s="9"/>
    </row>
  </sheetData>
  <customSheetViews>
    <customSheetView guid="{37FF72F6-90B1-42B8-8DBF-DD3FAC5BA85D}" showPageBreaks="1" fitToPage="1" printArea="1">
      <selection sqref="A1:G1"/>
      <pageMargins left="0.25" right="0.25" top="0.5" bottom="0.5" header="0.3" footer="0.3"/>
      <printOptions horizontalCentered="1"/>
      <pageSetup scale="78" orientation="landscape" r:id="rId1"/>
      <headerFooter alignWithMargins="0"/>
    </customSheetView>
    <customSheetView guid="{2C9B2C1A-81A6-48A3-8FB1-DCFE0A20C29C}" showPageBreaks="1" fitToPage="1" printArea="1">
      <selection activeCell="B36" sqref="B36"/>
      <pageMargins left="0.25" right="0.25" top="0.5" bottom="0.5" header="0.3" footer="0.3"/>
      <printOptions horizontalCentered="1"/>
      <pageSetup scale="78" orientation="landscape" r:id="rId2"/>
      <headerFooter alignWithMargins="0"/>
    </customSheetView>
    <customSheetView guid="{890510C0-555E-4CA3-90D8-F97D8CDBC7E8}" fitToPage="1" printArea="1">
      <selection activeCell="G32" sqref="G32"/>
      <pageMargins left="0.25" right="0.25" top="0.5" bottom="0.5" header="0.3" footer="0.3"/>
      <printOptions horizontalCentered="1"/>
      <pageSetup scale="78" orientation="landscape" r:id="rId3"/>
      <headerFooter alignWithMargins="0"/>
    </customSheetView>
    <customSheetView guid="{D0B20ABF-5FBA-4802-BB92-8148C3F1B1AD}" showPageBreaks="1" fitToPage="1" printArea="1" topLeftCell="A21">
      <selection activeCell="B12" sqref="B12:C12"/>
      <pageMargins left="0.25" right="0.25" top="0.5" bottom="0.5" header="0.3" footer="0.3"/>
      <printOptions horizontalCentered="1"/>
      <pageSetup scale="78" orientation="landscape" r:id="rId4"/>
      <headerFooter alignWithMargins="0"/>
    </customSheetView>
    <customSheetView guid="{0B7FDDCE-76D6-4341-B795-862A34477CB3}" showPageBreaks="1" fitToPage="1" printArea="1" topLeftCell="A21">
      <selection activeCell="B12" sqref="B12:C12"/>
      <pageMargins left="0.25" right="0.25" top="0.5" bottom="0.5" header="0.3" footer="0.3"/>
      <printOptions horizontalCentered="1"/>
      <pageSetup scale="78" orientation="landscape" r:id="rId5"/>
      <headerFooter alignWithMargins="0"/>
    </customSheetView>
    <customSheetView guid="{77D3E7D1-C189-4FFB-8084-AE3691A2CCAC}" showPageBreaks="1" fitToPage="1" printArea="1">
      <selection activeCell="B12" sqref="B12:C12"/>
      <pageMargins left="0.25" right="0.25" top="0.5" bottom="0.5" header="0.3" footer="0.3"/>
      <printOptions horizontalCentered="1"/>
      <pageSetup scale="79" orientation="landscape" r:id="rId6"/>
      <headerFooter alignWithMargins="0"/>
    </customSheetView>
  </customSheetViews>
  <mergeCells count="3">
    <mergeCell ref="A1:G1"/>
    <mergeCell ref="A2:G2"/>
    <mergeCell ref="A3:G3"/>
  </mergeCells>
  <printOptions horizontalCentered="1"/>
  <pageMargins left="0.25" right="0.25" top="0.5" bottom="0.5" header="0.3" footer="0.3"/>
  <pageSetup scale="78" orientation="landscape" r:id="rId7"/>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F78"/>
  <sheetViews>
    <sheetView zoomScaleNormal="100" workbookViewId="0">
      <selection sqref="A1:AF1"/>
    </sheetView>
  </sheetViews>
  <sheetFormatPr defaultColWidth="13.7109375" defaultRowHeight="12.75" x14ac:dyDescent="0.2"/>
  <cols>
    <col min="1" max="1" width="3" style="83" customWidth="1"/>
    <col min="2" max="2" width="46.7109375" style="83" customWidth="1"/>
    <col min="3" max="3" width="2.28515625" style="83" customWidth="1"/>
    <col min="4" max="4" width="2.28515625" style="311" customWidth="1"/>
    <col min="5" max="5" width="10.28515625" style="311" customWidth="1"/>
    <col min="6" max="6" width="2.28515625" style="311" customWidth="1"/>
    <col min="7" max="7" width="2.28515625" style="167" customWidth="1"/>
    <col min="8" max="8" width="10.28515625" style="167" customWidth="1"/>
    <col min="9" max="9" width="2.28515625" style="167" customWidth="1"/>
    <col min="10" max="10" width="2.28515625" style="83" customWidth="1"/>
    <col min="11" max="11" width="10.28515625" style="83" customWidth="1"/>
    <col min="12" max="13" width="2.28515625" style="83" customWidth="1"/>
    <col min="14" max="14" width="10.28515625" style="83" customWidth="1"/>
    <col min="15" max="16" width="2.28515625" style="83" customWidth="1"/>
    <col min="17" max="17" width="10.28515625" style="83" customWidth="1"/>
    <col min="18" max="19" width="2.28515625" style="83" customWidth="1"/>
    <col min="20" max="20" width="10.28515625" style="83" customWidth="1"/>
    <col min="21" max="22" width="2.28515625" style="83" customWidth="1"/>
    <col min="23" max="23" width="10.28515625" style="83" customWidth="1"/>
    <col min="24" max="25" width="2.28515625" style="622" customWidth="1"/>
    <col min="26" max="26" width="10.28515625" style="622" customWidth="1"/>
    <col min="27" max="28" width="2.28515625" style="83" customWidth="1"/>
    <col min="29" max="29" width="10.28515625" style="311" customWidth="1"/>
    <col min="30" max="31" width="2.28515625" style="311" customWidth="1"/>
    <col min="32" max="32" width="10.28515625" style="311" customWidth="1"/>
    <col min="33" max="34" width="2.28515625" style="83" customWidth="1"/>
    <col min="35" max="16384" width="13.7109375" style="83"/>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4.1" customHeight="1" x14ac:dyDescent="0.25">
      <c r="A2" s="1620" t="s">
        <v>224</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x14ac:dyDescent="0.2">
      <c r="A3" s="1321"/>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652" t="s">
        <v>45</v>
      </c>
      <c r="B4" s="1653"/>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345"/>
      <c r="AC4" s="1507" t="s">
        <v>9</v>
      </c>
      <c r="AD4" s="1508"/>
      <c r="AE4" s="1508"/>
      <c r="AF4" s="1508"/>
    </row>
    <row r="5" spans="1:32" ht="16.7" customHeight="1" x14ac:dyDescent="0.2">
      <c r="A5" s="1321"/>
      <c r="B5" s="1321"/>
      <c r="C5" s="1321"/>
      <c r="D5" s="1321"/>
      <c r="E5" s="1321"/>
      <c r="F5" s="1321"/>
      <c r="G5" s="1321"/>
      <c r="H5" s="1321"/>
      <c r="I5" s="1321"/>
      <c r="J5" s="1405"/>
      <c r="K5" s="1405"/>
      <c r="L5" s="1405"/>
      <c r="M5" s="1405"/>
      <c r="N5" s="1405"/>
      <c r="O5" s="1405"/>
      <c r="P5" s="1405"/>
      <c r="Q5" s="1405"/>
      <c r="R5" s="1405"/>
      <c r="S5" s="1405"/>
      <c r="T5" s="1405"/>
      <c r="U5" s="1405"/>
      <c r="V5" s="1405"/>
      <c r="W5" s="1405"/>
      <c r="X5" s="1405"/>
      <c r="Y5" s="1405"/>
      <c r="Z5" s="1405"/>
      <c r="AA5" s="1405"/>
      <c r="AB5" s="1405"/>
      <c r="AC5" s="341"/>
      <c r="AD5" s="341"/>
      <c r="AE5" s="341"/>
      <c r="AF5" s="341"/>
    </row>
    <row r="6" spans="1:32" ht="25.9" customHeight="1" x14ac:dyDescent="0.25">
      <c r="A6" s="1321"/>
      <c r="B6" s="1321"/>
      <c r="C6" s="1321"/>
      <c r="D6" s="337"/>
      <c r="E6" s="633" t="s">
        <v>630</v>
      </c>
      <c r="F6" s="338"/>
      <c r="G6" s="1405"/>
      <c r="H6" s="334" t="s">
        <v>547</v>
      </c>
      <c r="I6" s="1368"/>
      <c r="J6" s="1405"/>
      <c r="K6" s="334" t="s">
        <v>493</v>
      </c>
      <c r="L6" s="1368"/>
      <c r="M6" s="1324"/>
      <c r="N6" s="334" t="s">
        <v>326</v>
      </c>
      <c r="O6" s="1369"/>
      <c r="P6" s="337"/>
      <c r="Q6" s="1366" t="s">
        <v>10</v>
      </c>
      <c r="R6" s="1370"/>
      <c r="S6" s="1371"/>
      <c r="T6" s="334" t="s">
        <v>327</v>
      </c>
      <c r="U6" s="1324"/>
      <c r="V6" s="1371"/>
      <c r="W6" s="334" t="s">
        <v>0</v>
      </c>
      <c r="X6" s="1394"/>
      <c r="Y6" s="1394"/>
      <c r="Z6" s="334" t="s">
        <v>1</v>
      </c>
      <c r="AA6" s="1324"/>
      <c r="AB6" s="1324"/>
      <c r="AC6" s="1345" t="s">
        <v>630</v>
      </c>
      <c r="AD6" s="1311"/>
      <c r="AE6" s="1311"/>
      <c r="AF6" s="970" t="s">
        <v>10</v>
      </c>
    </row>
    <row r="7" spans="1:32" ht="8.1" customHeight="1" x14ac:dyDescent="0.2">
      <c r="A7" s="1321"/>
      <c r="B7" s="1321"/>
      <c r="C7" s="1321"/>
      <c r="D7" s="342"/>
      <c r="E7" s="341"/>
      <c r="F7" s="343"/>
      <c r="G7" s="344"/>
      <c r="H7" s="341"/>
      <c r="I7" s="345"/>
      <c r="J7" s="344"/>
      <c r="K7" s="341"/>
      <c r="L7" s="345"/>
      <c r="M7" s="344"/>
      <c r="N7" s="341"/>
      <c r="O7" s="1321"/>
      <c r="P7" s="342"/>
      <c r="Q7" s="341"/>
      <c r="R7" s="343"/>
      <c r="S7" s="344"/>
      <c r="T7" s="341"/>
      <c r="U7" s="345"/>
      <c r="V7" s="344"/>
      <c r="W7" s="341"/>
      <c r="X7" s="344"/>
      <c r="Y7" s="344"/>
      <c r="Z7" s="341"/>
      <c r="AA7" s="345"/>
      <c r="AB7" s="344"/>
      <c r="AC7" s="341"/>
      <c r="AD7" s="1321"/>
      <c r="AE7" s="1321"/>
      <c r="AF7" s="341"/>
    </row>
    <row r="8" spans="1:32" ht="12" customHeight="1" x14ac:dyDescent="0.2">
      <c r="A8" s="1642" t="s">
        <v>180</v>
      </c>
      <c r="B8" s="1606"/>
      <c r="C8" s="1321"/>
      <c r="D8" s="342"/>
      <c r="E8" s="346">
        <v>489</v>
      </c>
      <c r="F8" s="364"/>
      <c r="G8" s="361"/>
      <c r="H8" s="347">
        <v>562</v>
      </c>
      <c r="I8" s="769"/>
      <c r="J8" s="361"/>
      <c r="K8" s="347">
        <v>503</v>
      </c>
      <c r="L8" s="769"/>
      <c r="M8" s="346"/>
      <c r="N8" s="347">
        <v>559</v>
      </c>
      <c r="O8" s="348"/>
      <c r="P8" s="349"/>
      <c r="Q8" s="346">
        <v>477</v>
      </c>
      <c r="R8" s="350"/>
      <c r="S8" s="346"/>
      <c r="T8" s="347">
        <v>519</v>
      </c>
      <c r="U8" s="769"/>
      <c r="V8" s="346"/>
      <c r="W8" s="347">
        <v>459</v>
      </c>
      <c r="X8" s="347"/>
      <c r="Y8" s="347"/>
      <c r="Z8" s="347">
        <v>493</v>
      </c>
      <c r="AA8" s="769"/>
      <c r="AB8" s="346"/>
      <c r="AC8" s="347">
        <v>2113</v>
      </c>
      <c r="AD8" s="348"/>
      <c r="AE8" s="348"/>
      <c r="AF8" s="347">
        <v>1948</v>
      </c>
    </row>
    <row r="9" spans="1:32" ht="8.1" customHeight="1" x14ac:dyDescent="0.2">
      <c r="A9" s="1606"/>
      <c r="B9" s="1606"/>
      <c r="C9" s="1321"/>
      <c r="D9" s="342"/>
      <c r="E9" s="365"/>
      <c r="F9" s="364"/>
      <c r="G9" s="361"/>
      <c r="H9" s="362"/>
      <c r="I9" s="365"/>
      <c r="J9" s="361"/>
      <c r="K9" s="362"/>
      <c r="L9" s="365"/>
      <c r="M9" s="361"/>
      <c r="N9" s="362"/>
      <c r="O9" s="362"/>
      <c r="P9" s="363"/>
      <c r="Q9" s="365"/>
      <c r="R9" s="364"/>
      <c r="S9" s="361"/>
      <c r="T9" s="362"/>
      <c r="U9" s="365"/>
      <c r="V9" s="361"/>
      <c r="W9" s="362"/>
      <c r="X9" s="362"/>
      <c r="Y9" s="362"/>
      <c r="Z9" s="362"/>
      <c r="AA9" s="365"/>
      <c r="AB9" s="361"/>
      <c r="AC9" s="362"/>
      <c r="AD9" s="362"/>
      <c r="AE9" s="362"/>
      <c r="AF9" s="362"/>
    </row>
    <row r="10" spans="1:32" ht="12" customHeight="1" x14ac:dyDescent="0.2">
      <c r="A10" s="1642" t="s">
        <v>181</v>
      </c>
      <c r="B10" s="1606"/>
      <c r="C10" s="1321"/>
      <c r="D10" s="342"/>
      <c r="E10" s="365"/>
      <c r="F10" s="364"/>
      <c r="G10" s="361"/>
      <c r="H10" s="362"/>
      <c r="I10" s="365"/>
      <c r="J10" s="361"/>
      <c r="K10" s="362"/>
      <c r="L10" s="365"/>
      <c r="M10" s="361"/>
      <c r="N10" s="362"/>
      <c r="O10" s="362"/>
      <c r="P10" s="363"/>
      <c r="Q10" s="365"/>
      <c r="R10" s="364"/>
      <c r="S10" s="361"/>
      <c r="T10" s="362"/>
      <c r="U10" s="365"/>
      <c r="V10" s="361"/>
      <c r="W10" s="362"/>
      <c r="X10" s="362"/>
      <c r="Y10" s="362"/>
      <c r="Z10" s="362"/>
      <c r="AA10" s="365"/>
      <c r="AB10" s="361"/>
      <c r="AC10" s="362"/>
      <c r="AD10" s="362"/>
      <c r="AE10" s="362"/>
      <c r="AF10" s="362"/>
    </row>
    <row r="11" spans="1:32" ht="12" customHeight="1" x14ac:dyDescent="0.2">
      <c r="A11" s="1646" t="s">
        <v>141</v>
      </c>
      <c r="B11" s="1651"/>
      <c r="C11" s="1321"/>
      <c r="D11" s="342"/>
      <c r="E11" s="346">
        <v>500</v>
      </c>
      <c r="F11" s="364"/>
      <c r="G11" s="361"/>
      <c r="H11" s="347">
        <v>498</v>
      </c>
      <c r="I11" s="769"/>
      <c r="J11" s="361"/>
      <c r="K11" s="347">
        <v>496</v>
      </c>
      <c r="L11" s="769"/>
      <c r="M11" s="346"/>
      <c r="N11" s="347">
        <v>475</v>
      </c>
      <c r="O11" s="348"/>
      <c r="P11" s="349"/>
      <c r="Q11" s="346">
        <v>466</v>
      </c>
      <c r="R11" s="350"/>
      <c r="S11" s="346"/>
      <c r="T11" s="347">
        <v>455</v>
      </c>
      <c r="U11" s="769"/>
      <c r="V11" s="346"/>
      <c r="W11" s="347">
        <v>439</v>
      </c>
      <c r="X11" s="347"/>
      <c r="Y11" s="347"/>
      <c r="Z11" s="347">
        <v>411</v>
      </c>
      <c r="AA11" s="769"/>
      <c r="AB11" s="346"/>
      <c r="AC11" s="347">
        <v>1969</v>
      </c>
      <c r="AD11" s="348"/>
      <c r="AE11" s="348"/>
      <c r="AF11" s="347">
        <v>1771</v>
      </c>
    </row>
    <row r="12" spans="1:32" ht="12" customHeight="1" x14ac:dyDescent="0.2">
      <c r="A12" s="1646" t="s">
        <v>142</v>
      </c>
      <c r="B12" s="1651"/>
      <c r="C12" s="1321"/>
      <c r="D12" s="342"/>
      <c r="E12" s="352">
        <v>30</v>
      </c>
      <c r="F12" s="364"/>
      <c r="G12" s="361"/>
      <c r="H12" s="353">
        <v>28</v>
      </c>
      <c r="I12" s="767"/>
      <c r="J12" s="361"/>
      <c r="K12" s="353">
        <v>27</v>
      </c>
      <c r="L12" s="767"/>
      <c r="M12" s="352"/>
      <c r="N12" s="353">
        <v>25</v>
      </c>
      <c r="O12" s="354"/>
      <c r="P12" s="355"/>
      <c r="Q12" s="352">
        <v>26</v>
      </c>
      <c r="R12" s="356"/>
      <c r="S12" s="352"/>
      <c r="T12" s="353">
        <v>22</v>
      </c>
      <c r="U12" s="767"/>
      <c r="V12" s="352"/>
      <c r="W12" s="353">
        <v>22</v>
      </c>
      <c r="X12" s="353"/>
      <c r="Y12" s="353"/>
      <c r="Z12" s="353">
        <v>20</v>
      </c>
      <c r="AA12" s="767"/>
      <c r="AB12" s="352"/>
      <c r="AC12" s="353">
        <v>110</v>
      </c>
      <c r="AD12" s="354"/>
      <c r="AE12" s="354"/>
      <c r="AF12" s="353">
        <v>90</v>
      </c>
    </row>
    <row r="13" spans="1:32" ht="12" customHeight="1" x14ac:dyDescent="0.2">
      <c r="A13" s="1646" t="s">
        <v>145</v>
      </c>
      <c r="B13" s="1651"/>
      <c r="C13" s="1321"/>
      <c r="D13" s="342"/>
      <c r="E13" s="358">
        <v>2</v>
      </c>
      <c r="F13" s="364"/>
      <c r="G13" s="361"/>
      <c r="H13" s="358">
        <v>2</v>
      </c>
      <c r="I13" s="767"/>
      <c r="J13" s="361"/>
      <c r="K13" s="358">
        <v>2</v>
      </c>
      <c r="L13" s="767"/>
      <c r="M13" s="352"/>
      <c r="N13" s="358">
        <v>2</v>
      </c>
      <c r="O13" s="354"/>
      <c r="P13" s="355"/>
      <c r="Q13" s="358">
        <v>2</v>
      </c>
      <c r="R13" s="356"/>
      <c r="S13" s="352"/>
      <c r="T13" s="358">
        <v>2</v>
      </c>
      <c r="U13" s="767"/>
      <c r="V13" s="352"/>
      <c r="W13" s="358">
        <v>2</v>
      </c>
      <c r="X13" s="352"/>
      <c r="Y13" s="352"/>
      <c r="Z13" s="358">
        <v>2</v>
      </c>
      <c r="AA13" s="767"/>
      <c r="AB13" s="352"/>
      <c r="AC13" s="358">
        <v>8</v>
      </c>
      <c r="AD13" s="354"/>
      <c r="AE13" s="354"/>
      <c r="AF13" s="358">
        <v>8</v>
      </c>
    </row>
    <row r="14" spans="1:32" ht="12" customHeight="1" x14ac:dyDescent="0.2">
      <c r="A14" s="1646" t="s">
        <v>438</v>
      </c>
      <c r="B14" s="1651"/>
      <c r="C14" s="1321"/>
      <c r="D14" s="342"/>
      <c r="E14" s="1404">
        <v>532</v>
      </c>
      <c r="F14" s="364"/>
      <c r="G14" s="361"/>
      <c r="H14" s="1404">
        <v>528</v>
      </c>
      <c r="I14" s="769"/>
      <c r="J14" s="361"/>
      <c r="K14" s="1404">
        <v>525</v>
      </c>
      <c r="L14" s="769"/>
      <c r="M14" s="346"/>
      <c r="N14" s="1404">
        <v>502</v>
      </c>
      <c r="O14" s="348"/>
      <c r="P14" s="349"/>
      <c r="Q14" s="1404">
        <v>494</v>
      </c>
      <c r="R14" s="350"/>
      <c r="S14" s="346"/>
      <c r="T14" s="1404">
        <v>479</v>
      </c>
      <c r="U14" s="769"/>
      <c r="V14" s="346"/>
      <c r="W14" s="1404">
        <v>463</v>
      </c>
      <c r="X14" s="346"/>
      <c r="Y14" s="346"/>
      <c r="Z14" s="1404">
        <v>433</v>
      </c>
      <c r="AA14" s="769"/>
      <c r="AB14" s="346"/>
      <c r="AC14" s="1404">
        <v>2087</v>
      </c>
      <c r="AD14" s="348"/>
      <c r="AE14" s="348"/>
      <c r="AF14" s="1404">
        <v>1869</v>
      </c>
    </row>
    <row r="15" spans="1:32" ht="8.1" customHeight="1" x14ac:dyDescent="0.2">
      <c r="A15" s="1606"/>
      <c r="B15" s="1606"/>
      <c r="C15" s="1321"/>
      <c r="D15" s="342"/>
      <c r="E15" s="769"/>
      <c r="F15" s="364"/>
      <c r="G15" s="361"/>
      <c r="H15" s="348"/>
      <c r="I15" s="769"/>
      <c r="J15" s="361"/>
      <c r="K15" s="348"/>
      <c r="L15" s="769"/>
      <c r="M15" s="346"/>
      <c r="N15" s="348"/>
      <c r="O15" s="348"/>
      <c r="P15" s="349"/>
      <c r="Q15" s="769"/>
      <c r="R15" s="350"/>
      <c r="S15" s="346"/>
      <c r="T15" s="348"/>
      <c r="U15" s="769"/>
      <c r="V15" s="346"/>
      <c r="W15" s="348"/>
      <c r="X15" s="348"/>
      <c r="Y15" s="348"/>
      <c r="Z15" s="348"/>
      <c r="AA15" s="769"/>
      <c r="AB15" s="346"/>
      <c r="AC15" s="362"/>
      <c r="AD15" s="348"/>
      <c r="AE15" s="348"/>
      <c r="AF15" s="348"/>
    </row>
    <row r="16" spans="1:32" ht="12" customHeight="1" x14ac:dyDescent="0.2">
      <c r="A16" s="1642" t="s">
        <v>59</v>
      </c>
      <c r="B16" s="1606"/>
      <c r="C16" s="1321"/>
      <c r="D16" s="342"/>
      <c r="E16" s="365"/>
      <c r="F16" s="364"/>
      <c r="G16" s="361"/>
      <c r="H16" s="362"/>
      <c r="I16" s="365"/>
      <c r="J16" s="361"/>
      <c r="K16" s="362"/>
      <c r="L16" s="365"/>
      <c r="M16" s="361"/>
      <c r="N16" s="362"/>
      <c r="O16" s="362"/>
      <c r="P16" s="363"/>
      <c r="Q16" s="365"/>
      <c r="R16" s="364"/>
      <c r="S16" s="361"/>
      <c r="T16" s="362"/>
      <c r="U16" s="365"/>
      <c r="V16" s="361"/>
      <c r="W16" s="362"/>
      <c r="X16" s="362"/>
      <c r="Y16" s="362"/>
      <c r="Z16" s="362"/>
      <c r="AA16" s="365"/>
      <c r="AB16" s="361"/>
      <c r="AC16" s="362"/>
      <c r="AD16" s="362"/>
      <c r="AE16" s="362"/>
      <c r="AF16" s="362"/>
    </row>
    <row r="17" spans="1:32" ht="12" customHeight="1" x14ac:dyDescent="0.2">
      <c r="A17" s="1646" t="s">
        <v>141</v>
      </c>
      <c r="B17" s="1651"/>
      <c r="C17" s="1321"/>
      <c r="D17" s="342"/>
      <c r="E17" s="346">
        <v>20</v>
      </c>
      <c r="F17" s="364"/>
      <c r="G17" s="361"/>
      <c r="H17" s="347">
        <v>23</v>
      </c>
      <c r="I17" s="769"/>
      <c r="J17" s="361"/>
      <c r="K17" s="347">
        <v>20</v>
      </c>
      <c r="L17" s="769"/>
      <c r="M17" s="346"/>
      <c r="N17" s="347">
        <v>20</v>
      </c>
      <c r="O17" s="348"/>
      <c r="P17" s="349"/>
      <c r="Q17" s="346">
        <v>19</v>
      </c>
      <c r="R17" s="350"/>
      <c r="S17" s="346"/>
      <c r="T17" s="347">
        <v>21</v>
      </c>
      <c r="U17" s="769"/>
      <c r="V17" s="346"/>
      <c r="W17" s="347">
        <v>20</v>
      </c>
      <c r="X17" s="347"/>
      <c r="Y17" s="347"/>
      <c r="Z17" s="347">
        <v>20</v>
      </c>
      <c r="AA17" s="769"/>
      <c r="AB17" s="346"/>
      <c r="AC17" s="347">
        <v>83</v>
      </c>
      <c r="AD17" s="348"/>
      <c r="AE17" s="348"/>
      <c r="AF17" s="347">
        <v>80</v>
      </c>
    </row>
    <row r="18" spans="1:32" ht="12" customHeight="1" x14ac:dyDescent="0.2">
      <c r="A18" s="1646" t="s">
        <v>438</v>
      </c>
      <c r="B18" s="1651"/>
      <c r="C18" s="1321"/>
      <c r="D18" s="342"/>
      <c r="E18" s="1404">
        <v>20</v>
      </c>
      <c r="F18" s="364"/>
      <c r="G18" s="361"/>
      <c r="H18" s="1404">
        <v>23</v>
      </c>
      <c r="I18" s="769"/>
      <c r="J18" s="361"/>
      <c r="K18" s="1404">
        <v>20</v>
      </c>
      <c r="L18" s="769"/>
      <c r="M18" s="346"/>
      <c r="N18" s="1404">
        <v>20</v>
      </c>
      <c r="O18" s="348"/>
      <c r="P18" s="349"/>
      <c r="Q18" s="1404">
        <v>19</v>
      </c>
      <c r="R18" s="350"/>
      <c r="S18" s="346"/>
      <c r="T18" s="1404">
        <v>21</v>
      </c>
      <c r="U18" s="769"/>
      <c r="V18" s="346"/>
      <c r="W18" s="1404">
        <v>20</v>
      </c>
      <c r="X18" s="346"/>
      <c r="Y18" s="346"/>
      <c r="Z18" s="1404">
        <v>20</v>
      </c>
      <c r="AA18" s="769"/>
      <c r="AB18" s="346"/>
      <c r="AC18" s="1404">
        <v>83</v>
      </c>
      <c r="AD18" s="348"/>
      <c r="AE18" s="348"/>
      <c r="AF18" s="1404">
        <v>80</v>
      </c>
    </row>
    <row r="19" spans="1:32" ht="8.1" customHeight="1" x14ac:dyDescent="0.2">
      <c r="A19" s="1606"/>
      <c r="B19" s="1606"/>
      <c r="C19" s="1321"/>
      <c r="D19" s="342"/>
      <c r="E19" s="365"/>
      <c r="F19" s="364"/>
      <c r="G19" s="361"/>
      <c r="H19" s="362"/>
      <c r="I19" s="365"/>
      <c r="J19" s="361"/>
      <c r="K19" s="362"/>
      <c r="L19" s="365"/>
      <c r="M19" s="361"/>
      <c r="N19" s="362"/>
      <c r="O19" s="362"/>
      <c r="P19" s="363"/>
      <c r="Q19" s="365"/>
      <c r="R19" s="364"/>
      <c r="S19" s="361"/>
      <c r="T19" s="362"/>
      <c r="U19" s="365"/>
      <c r="V19" s="361"/>
      <c r="W19" s="362"/>
      <c r="X19" s="362"/>
      <c r="Y19" s="362"/>
      <c r="Z19" s="362"/>
      <c r="AA19" s="365"/>
      <c r="AB19" s="361"/>
      <c r="AC19" s="362"/>
      <c r="AD19" s="362"/>
      <c r="AE19" s="362"/>
      <c r="AF19" s="362"/>
    </row>
    <row r="20" spans="1:32" ht="12" customHeight="1" x14ac:dyDescent="0.2">
      <c r="A20" s="1642" t="s">
        <v>409</v>
      </c>
      <c r="B20" s="1606"/>
      <c r="C20" s="1321"/>
      <c r="D20" s="342"/>
      <c r="E20" s="365"/>
      <c r="F20" s="364"/>
      <c r="G20" s="361"/>
      <c r="H20" s="362"/>
      <c r="I20" s="365"/>
      <c r="J20" s="361"/>
      <c r="K20" s="362"/>
      <c r="L20" s="365"/>
      <c r="M20" s="361"/>
      <c r="N20" s="362"/>
      <c r="O20" s="362"/>
      <c r="P20" s="363"/>
      <c r="Q20" s="365"/>
      <c r="R20" s="364"/>
      <c r="S20" s="361"/>
      <c r="T20" s="362"/>
      <c r="U20" s="365"/>
      <c r="V20" s="361"/>
      <c r="W20" s="362"/>
      <c r="X20" s="362"/>
      <c r="Y20" s="362"/>
      <c r="Z20" s="362"/>
      <c r="AA20" s="365"/>
      <c r="AB20" s="361"/>
      <c r="AC20" s="362"/>
      <c r="AD20" s="362"/>
      <c r="AE20" s="362"/>
      <c r="AF20" s="362"/>
    </row>
    <row r="21" spans="1:32" ht="12" customHeight="1" x14ac:dyDescent="0.2">
      <c r="A21" s="1646" t="s">
        <v>141</v>
      </c>
      <c r="B21" s="1651"/>
      <c r="C21" s="1321"/>
      <c r="D21" s="342"/>
      <c r="E21" s="346">
        <v>405</v>
      </c>
      <c r="F21" s="364"/>
      <c r="G21" s="361"/>
      <c r="H21" s="347">
        <v>404</v>
      </c>
      <c r="I21" s="769"/>
      <c r="J21" s="361"/>
      <c r="K21" s="347">
        <v>387</v>
      </c>
      <c r="L21" s="769"/>
      <c r="M21" s="346"/>
      <c r="N21" s="347">
        <v>367</v>
      </c>
      <c r="O21" s="348"/>
      <c r="P21" s="349"/>
      <c r="Q21" s="346">
        <v>374</v>
      </c>
      <c r="R21" s="350"/>
      <c r="S21" s="346"/>
      <c r="T21" s="347">
        <v>346</v>
      </c>
      <c r="U21" s="769"/>
      <c r="V21" s="346"/>
      <c r="W21" s="347">
        <v>334</v>
      </c>
      <c r="X21" s="347"/>
      <c r="Y21" s="347"/>
      <c r="Z21" s="347">
        <v>309</v>
      </c>
      <c r="AA21" s="769"/>
      <c r="AB21" s="346"/>
      <c r="AC21" s="347">
        <v>1563</v>
      </c>
      <c r="AD21" s="348"/>
      <c r="AE21" s="348"/>
      <c r="AF21" s="347">
        <v>1363</v>
      </c>
    </row>
    <row r="22" spans="1:32" ht="12" customHeight="1" x14ac:dyDescent="0.2">
      <c r="A22" s="1646" t="s">
        <v>142</v>
      </c>
      <c r="B22" s="1651"/>
      <c r="C22" s="1321"/>
      <c r="D22" s="342"/>
      <c r="E22" s="352">
        <v>16</v>
      </c>
      <c r="F22" s="364"/>
      <c r="G22" s="361"/>
      <c r="H22" s="353">
        <v>20</v>
      </c>
      <c r="I22" s="767"/>
      <c r="J22" s="361"/>
      <c r="K22" s="353">
        <v>31</v>
      </c>
      <c r="L22" s="767"/>
      <c r="M22" s="352"/>
      <c r="N22" s="353">
        <v>15</v>
      </c>
      <c r="O22" s="354"/>
      <c r="P22" s="355"/>
      <c r="Q22" s="352">
        <v>16</v>
      </c>
      <c r="R22" s="356"/>
      <c r="S22" s="352"/>
      <c r="T22" s="353">
        <v>20</v>
      </c>
      <c r="U22" s="767"/>
      <c r="V22" s="352"/>
      <c r="W22" s="353">
        <v>28</v>
      </c>
      <c r="X22" s="353"/>
      <c r="Y22" s="353"/>
      <c r="Z22" s="353">
        <v>11</v>
      </c>
      <c r="AA22" s="767"/>
      <c r="AB22" s="352"/>
      <c r="AC22" s="353">
        <v>82</v>
      </c>
      <c r="AD22" s="354"/>
      <c r="AE22" s="354"/>
      <c r="AF22" s="353">
        <v>75</v>
      </c>
    </row>
    <row r="23" spans="1:32" ht="12" customHeight="1" x14ac:dyDescent="0.2">
      <c r="A23" s="1646" t="s">
        <v>145</v>
      </c>
      <c r="B23" s="1651"/>
      <c r="C23" s="1321"/>
      <c r="D23" s="342"/>
      <c r="E23" s="358">
        <v>2</v>
      </c>
      <c r="F23" s="364"/>
      <c r="G23" s="361"/>
      <c r="H23" s="358">
        <v>0</v>
      </c>
      <c r="I23" s="767"/>
      <c r="J23" s="361"/>
      <c r="K23" s="358">
        <v>1</v>
      </c>
      <c r="L23" s="767"/>
      <c r="M23" s="352"/>
      <c r="N23" s="358">
        <v>2</v>
      </c>
      <c r="O23" s="354"/>
      <c r="P23" s="355"/>
      <c r="Q23" s="358">
        <v>2</v>
      </c>
      <c r="R23" s="356"/>
      <c r="S23" s="352"/>
      <c r="T23" s="358">
        <v>0</v>
      </c>
      <c r="U23" s="767"/>
      <c r="V23" s="352"/>
      <c r="W23" s="358">
        <v>2</v>
      </c>
      <c r="X23" s="352"/>
      <c r="Y23" s="352"/>
      <c r="Z23" s="358">
        <v>1</v>
      </c>
      <c r="AA23" s="767"/>
      <c r="AB23" s="352"/>
      <c r="AC23" s="358">
        <v>5</v>
      </c>
      <c r="AD23" s="354"/>
      <c r="AE23" s="354"/>
      <c r="AF23" s="358">
        <v>5</v>
      </c>
    </row>
    <row r="24" spans="1:32" ht="12" customHeight="1" x14ac:dyDescent="0.2">
      <c r="A24" s="1646" t="s">
        <v>438</v>
      </c>
      <c r="B24" s="1651"/>
      <c r="C24" s="1321"/>
      <c r="D24" s="342"/>
      <c r="E24" s="1404">
        <v>423</v>
      </c>
      <c r="F24" s="364"/>
      <c r="G24" s="361"/>
      <c r="H24" s="1404">
        <v>424</v>
      </c>
      <c r="I24" s="769"/>
      <c r="J24" s="361"/>
      <c r="K24" s="1404">
        <v>419</v>
      </c>
      <c r="L24" s="769"/>
      <c r="M24" s="346"/>
      <c r="N24" s="1404">
        <v>384</v>
      </c>
      <c r="O24" s="348"/>
      <c r="P24" s="349"/>
      <c r="Q24" s="1404">
        <v>392</v>
      </c>
      <c r="R24" s="350"/>
      <c r="S24" s="346"/>
      <c r="T24" s="1404">
        <v>366</v>
      </c>
      <c r="U24" s="769"/>
      <c r="V24" s="346"/>
      <c r="W24" s="1404">
        <v>364</v>
      </c>
      <c r="X24" s="346"/>
      <c r="Y24" s="346"/>
      <c r="Z24" s="1404">
        <v>321</v>
      </c>
      <c r="AA24" s="769"/>
      <c r="AB24" s="346"/>
      <c r="AC24" s="1404">
        <v>1650</v>
      </c>
      <c r="AD24" s="348"/>
      <c r="AE24" s="348"/>
      <c r="AF24" s="1404">
        <v>1443</v>
      </c>
    </row>
    <row r="25" spans="1:32" ht="8.1" customHeight="1" x14ac:dyDescent="0.2">
      <c r="A25" s="1606"/>
      <c r="B25" s="1606"/>
      <c r="C25" s="1321"/>
      <c r="D25" s="342"/>
      <c r="E25" s="365"/>
      <c r="F25" s="364"/>
      <c r="G25" s="361"/>
      <c r="H25" s="362"/>
      <c r="I25" s="365"/>
      <c r="J25" s="361"/>
      <c r="K25" s="362"/>
      <c r="L25" s="365"/>
      <c r="M25" s="361"/>
      <c r="N25" s="362"/>
      <c r="O25" s="362"/>
      <c r="P25" s="363"/>
      <c r="Q25" s="365"/>
      <c r="R25" s="364"/>
      <c r="S25" s="361"/>
      <c r="T25" s="362"/>
      <c r="U25" s="365"/>
      <c r="V25" s="361"/>
      <c r="W25" s="362"/>
      <c r="X25" s="362"/>
      <c r="Y25" s="362"/>
      <c r="Z25" s="362"/>
      <c r="AA25" s="365"/>
      <c r="AB25" s="361"/>
      <c r="AC25" s="362"/>
      <c r="AD25" s="362"/>
      <c r="AE25" s="362"/>
      <c r="AF25" s="362"/>
    </row>
    <row r="26" spans="1:32" ht="12" customHeight="1" x14ac:dyDescent="0.2">
      <c r="A26" s="1642" t="s">
        <v>410</v>
      </c>
      <c r="B26" s="1606"/>
      <c r="C26" s="1321"/>
      <c r="D26" s="342"/>
      <c r="E26" s="365"/>
      <c r="F26" s="364"/>
      <c r="G26" s="361"/>
      <c r="H26" s="362"/>
      <c r="I26" s="365"/>
      <c r="J26" s="361"/>
      <c r="K26" s="362"/>
      <c r="L26" s="365"/>
      <c r="M26" s="361"/>
      <c r="N26" s="362"/>
      <c r="O26" s="362"/>
      <c r="P26" s="363"/>
      <c r="Q26" s="365"/>
      <c r="R26" s="364"/>
      <c r="S26" s="361"/>
      <c r="T26" s="362"/>
      <c r="U26" s="365"/>
      <c r="V26" s="361"/>
      <c r="W26" s="362"/>
      <c r="X26" s="362"/>
      <c r="Y26" s="362"/>
      <c r="Z26" s="362"/>
      <c r="AA26" s="365"/>
      <c r="AB26" s="361"/>
      <c r="AC26" s="362"/>
      <c r="AD26" s="362"/>
      <c r="AE26" s="362"/>
      <c r="AF26" s="362"/>
    </row>
    <row r="27" spans="1:32" ht="12" customHeight="1" x14ac:dyDescent="0.2">
      <c r="A27" s="1646" t="s">
        <v>141</v>
      </c>
      <c r="B27" s="1651"/>
      <c r="C27" s="1321"/>
      <c r="D27" s="342"/>
      <c r="E27" s="346">
        <v>160</v>
      </c>
      <c r="F27" s="364"/>
      <c r="G27" s="361"/>
      <c r="H27" s="347">
        <v>126</v>
      </c>
      <c r="I27" s="769"/>
      <c r="J27" s="361"/>
      <c r="K27" s="347">
        <v>121</v>
      </c>
      <c r="L27" s="769"/>
      <c r="M27" s="346"/>
      <c r="N27" s="347">
        <v>129</v>
      </c>
      <c r="O27" s="348"/>
      <c r="P27" s="349"/>
      <c r="Q27" s="346">
        <v>123</v>
      </c>
      <c r="R27" s="350"/>
      <c r="S27" s="346"/>
      <c r="T27" s="347">
        <v>135</v>
      </c>
      <c r="U27" s="769"/>
      <c r="V27" s="346"/>
      <c r="W27" s="347">
        <v>120</v>
      </c>
      <c r="X27" s="347"/>
      <c r="Y27" s="347"/>
      <c r="Z27" s="347">
        <v>121</v>
      </c>
      <c r="AA27" s="769"/>
      <c r="AB27" s="346"/>
      <c r="AC27" s="347">
        <v>536</v>
      </c>
      <c r="AD27" s="348"/>
      <c r="AE27" s="348"/>
      <c r="AF27" s="347">
        <v>499</v>
      </c>
    </row>
    <row r="28" spans="1:32" ht="12" customHeight="1" x14ac:dyDescent="0.2">
      <c r="A28" s="1646" t="s">
        <v>142</v>
      </c>
      <c r="B28" s="1651"/>
      <c r="C28" s="1321"/>
      <c r="D28" s="342"/>
      <c r="E28" s="352">
        <v>6</v>
      </c>
      <c r="F28" s="364"/>
      <c r="G28" s="361"/>
      <c r="H28" s="353">
        <v>7</v>
      </c>
      <c r="I28" s="767"/>
      <c r="J28" s="361"/>
      <c r="K28" s="353">
        <v>7</v>
      </c>
      <c r="L28" s="767"/>
      <c r="M28" s="352"/>
      <c r="N28" s="353">
        <v>6</v>
      </c>
      <c r="O28" s="354"/>
      <c r="P28" s="355"/>
      <c r="Q28" s="352">
        <v>6</v>
      </c>
      <c r="R28" s="356"/>
      <c r="S28" s="352"/>
      <c r="T28" s="353">
        <v>8</v>
      </c>
      <c r="U28" s="767"/>
      <c r="V28" s="352"/>
      <c r="W28" s="353">
        <v>8</v>
      </c>
      <c r="X28" s="353"/>
      <c r="Y28" s="353"/>
      <c r="Z28" s="353">
        <v>7</v>
      </c>
      <c r="AA28" s="767"/>
      <c r="AB28" s="352"/>
      <c r="AC28" s="353">
        <v>26</v>
      </c>
      <c r="AD28" s="354"/>
      <c r="AE28" s="354"/>
      <c r="AF28" s="353">
        <v>29</v>
      </c>
    </row>
    <row r="29" spans="1:32" ht="12" customHeight="1" x14ac:dyDescent="0.2">
      <c r="A29" s="1646" t="s">
        <v>145</v>
      </c>
      <c r="B29" s="1651"/>
      <c r="C29" s="1321"/>
      <c r="D29" s="342"/>
      <c r="E29" s="358">
        <v>0</v>
      </c>
      <c r="F29" s="364"/>
      <c r="G29" s="361"/>
      <c r="H29" s="358">
        <v>0</v>
      </c>
      <c r="I29" s="767"/>
      <c r="J29" s="361"/>
      <c r="K29" s="358">
        <v>1</v>
      </c>
      <c r="L29" s="767"/>
      <c r="M29" s="352"/>
      <c r="N29" s="358">
        <v>0</v>
      </c>
      <c r="O29" s="354"/>
      <c r="P29" s="355"/>
      <c r="Q29" s="358">
        <v>1</v>
      </c>
      <c r="R29" s="356"/>
      <c r="S29" s="352"/>
      <c r="T29" s="358">
        <v>1</v>
      </c>
      <c r="U29" s="767"/>
      <c r="V29" s="352"/>
      <c r="W29" s="358">
        <v>0</v>
      </c>
      <c r="X29" s="352"/>
      <c r="Y29" s="352"/>
      <c r="Z29" s="358">
        <v>1</v>
      </c>
      <c r="AA29" s="767"/>
      <c r="AB29" s="352"/>
      <c r="AC29" s="358">
        <v>1</v>
      </c>
      <c r="AD29" s="354"/>
      <c r="AE29" s="354"/>
      <c r="AF29" s="358">
        <v>3</v>
      </c>
    </row>
    <row r="30" spans="1:32" ht="12" customHeight="1" x14ac:dyDescent="0.2">
      <c r="A30" s="1646" t="s">
        <v>438</v>
      </c>
      <c r="B30" s="1651"/>
      <c r="C30" s="1321"/>
      <c r="D30" s="342"/>
      <c r="E30" s="1404">
        <v>166</v>
      </c>
      <c r="F30" s="364"/>
      <c r="G30" s="361"/>
      <c r="H30" s="1404">
        <v>133</v>
      </c>
      <c r="I30" s="769"/>
      <c r="J30" s="361"/>
      <c r="K30" s="1404">
        <v>129</v>
      </c>
      <c r="L30" s="769"/>
      <c r="M30" s="346"/>
      <c r="N30" s="1404">
        <v>135</v>
      </c>
      <c r="O30" s="348"/>
      <c r="P30" s="349"/>
      <c r="Q30" s="1404">
        <v>130</v>
      </c>
      <c r="R30" s="350"/>
      <c r="S30" s="346"/>
      <c r="T30" s="1404">
        <v>144</v>
      </c>
      <c r="U30" s="769"/>
      <c r="V30" s="346"/>
      <c r="W30" s="1404">
        <v>128</v>
      </c>
      <c r="X30" s="346"/>
      <c r="Y30" s="346"/>
      <c r="Z30" s="1404">
        <v>129</v>
      </c>
      <c r="AA30" s="769"/>
      <c r="AB30" s="346"/>
      <c r="AC30" s="1404">
        <v>563</v>
      </c>
      <c r="AD30" s="769"/>
      <c r="AE30" s="769"/>
      <c r="AF30" s="1404">
        <v>531</v>
      </c>
    </row>
    <row r="31" spans="1:32" ht="8.1" customHeight="1" x14ac:dyDescent="0.2">
      <c r="A31" s="1606"/>
      <c r="B31" s="1606"/>
      <c r="C31" s="1321"/>
      <c r="D31" s="342"/>
      <c r="E31" s="365"/>
      <c r="F31" s="364"/>
      <c r="G31" s="361"/>
      <c r="H31" s="362"/>
      <c r="I31" s="365"/>
      <c r="J31" s="361"/>
      <c r="K31" s="362"/>
      <c r="L31" s="365"/>
      <c r="M31" s="361"/>
      <c r="N31" s="362"/>
      <c r="O31" s="362"/>
      <c r="P31" s="363"/>
      <c r="Q31" s="365"/>
      <c r="R31" s="364"/>
      <c r="S31" s="361"/>
      <c r="T31" s="362"/>
      <c r="U31" s="365"/>
      <c r="V31" s="361"/>
      <c r="W31" s="362"/>
      <c r="X31" s="362"/>
      <c r="Y31" s="362"/>
      <c r="Z31" s="362"/>
      <c r="AA31" s="365"/>
      <c r="AB31" s="361"/>
      <c r="AC31" s="362"/>
      <c r="AD31" s="365"/>
      <c r="AE31" s="365"/>
      <c r="AF31" s="362"/>
    </row>
    <row r="32" spans="1:32" ht="12" customHeight="1" x14ac:dyDescent="0.2">
      <c r="A32" s="1642" t="s">
        <v>62</v>
      </c>
      <c r="B32" s="1606"/>
      <c r="C32" s="1321"/>
      <c r="D32" s="342"/>
      <c r="E32" s="365"/>
      <c r="F32" s="364"/>
      <c r="G32" s="361"/>
      <c r="H32" s="362"/>
      <c r="I32" s="365"/>
      <c r="J32" s="361"/>
      <c r="K32" s="362"/>
      <c r="L32" s="365"/>
      <c r="M32" s="361"/>
      <c r="N32" s="362"/>
      <c r="O32" s="362"/>
      <c r="P32" s="363"/>
      <c r="Q32" s="365"/>
      <c r="R32" s="364"/>
      <c r="S32" s="361"/>
      <c r="T32" s="362"/>
      <c r="U32" s="365"/>
      <c r="V32" s="361"/>
      <c r="W32" s="362"/>
      <c r="X32" s="362"/>
      <c r="Y32" s="362"/>
      <c r="Z32" s="362"/>
      <c r="AA32" s="365"/>
      <c r="AB32" s="361"/>
      <c r="AC32" s="362"/>
      <c r="AD32" s="365"/>
      <c r="AE32" s="365"/>
      <c r="AF32" s="362"/>
    </row>
    <row r="33" spans="1:32" ht="12" customHeight="1" x14ac:dyDescent="0.2">
      <c r="A33" s="1646" t="s">
        <v>388</v>
      </c>
      <c r="B33" s="1651"/>
      <c r="C33" s="1321"/>
      <c r="D33" s="342"/>
      <c r="E33" s="346">
        <v>-45</v>
      </c>
      <c r="F33" s="364"/>
      <c r="G33" s="361"/>
      <c r="H33" s="347">
        <v>-9</v>
      </c>
      <c r="I33" s="769"/>
      <c r="J33" s="361"/>
      <c r="K33" s="347">
        <v>8</v>
      </c>
      <c r="L33" s="769"/>
      <c r="M33" s="346"/>
      <c r="N33" s="347">
        <v>-1</v>
      </c>
      <c r="O33" s="348"/>
      <c r="P33" s="349"/>
      <c r="Q33" s="346">
        <v>-12</v>
      </c>
      <c r="R33" s="350"/>
      <c r="S33" s="346"/>
      <c r="T33" s="347">
        <v>-5</v>
      </c>
      <c r="U33" s="769"/>
      <c r="V33" s="346"/>
      <c r="W33" s="347">
        <v>5</v>
      </c>
      <c r="X33" s="347"/>
      <c r="Y33" s="347"/>
      <c r="Z33" s="347">
        <v>1</v>
      </c>
      <c r="AA33" s="769"/>
      <c r="AB33" s="346"/>
      <c r="AC33" s="347">
        <v>-47</v>
      </c>
      <c r="AD33" s="769"/>
      <c r="AE33" s="769"/>
      <c r="AF33" s="347">
        <v>-11</v>
      </c>
    </row>
    <row r="34" spans="1:32" ht="12" customHeight="1" x14ac:dyDescent="0.2">
      <c r="A34" s="1646" t="s">
        <v>142</v>
      </c>
      <c r="B34" s="1651"/>
      <c r="C34" s="1321"/>
      <c r="D34" s="342"/>
      <c r="E34" s="352">
        <v>8</v>
      </c>
      <c r="F34" s="364"/>
      <c r="G34" s="361"/>
      <c r="H34" s="353">
        <v>1</v>
      </c>
      <c r="I34" s="767"/>
      <c r="J34" s="361"/>
      <c r="K34" s="353">
        <v>-11</v>
      </c>
      <c r="L34" s="767"/>
      <c r="M34" s="352"/>
      <c r="N34" s="353">
        <v>4</v>
      </c>
      <c r="O34" s="354"/>
      <c r="P34" s="355"/>
      <c r="Q34" s="352">
        <v>4</v>
      </c>
      <c r="R34" s="356"/>
      <c r="S34" s="352"/>
      <c r="T34" s="353">
        <v>-6</v>
      </c>
      <c r="U34" s="767"/>
      <c r="V34" s="352"/>
      <c r="W34" s="353">
        <v>-14</v>
      </c>
      <c r="X34" s="353"/>
      <c r="Y34" s="353"/>
      <c r="Z34" s="353">
        <v>2</v>
      </c>
      <c r="AA34" s="767"/>
      <c r="AB34" s="352"/>
      <c r="AC34" s="353">
        <v>2</v>
      </c>
      <c r="AD34" s="767"/>
      <c r="AE34" s="767"/>
      <c r="AF34" s="353">
        <v>-14</v>
      </c>
    </row>
    <row r="35" spans="1:32" ht="12" customHeight="1" x14ac:dyDescent="0.2">
      <c r="A35" s="1646" t="s">
        <v>145</v>
      </c>
      <c r="B35" s="1651"/>
      <c r="C35" s="1321"/>
      <c r="D35" s="342"/>
      <c r="E35" s="358">
        <v>0</v>
      </c>
      <c r="F35" s="364"/>
      <c r="G35" s="361"/>
      <c r="H35" s="358">
        <v>2</v>
      </c>
      <c r="I35" s="767"/>
      <c r="J35" s="361"/>
      <c r="K35" s="358">
        <v>0</v>
      </c>
      <c r="L35" s="767"/>
      <c r="M35" s="352"/>
      <c r="N35" s="358">
        <v>0</v>
      </c>
      <c r="O35" s="354"/>
      <c r="P35" s="355"/>
      <c r="Q35" s="358">
        <v>-1</v>
      </c>
      <c r="R35" s="356"/>
      <c r="S35" s="352"/>
      <c r="T35" s="358">
        <v>1</v>
      </c>
      <c r="U35" s="767"/>
      <c r="V35" s="352"/>
      <c r="W35" s="358">
        <v>0</v>
      </c>
      <c r="X35" s="352"/>
      <c r="Y35" s="352"/>
      <c r="Z35" s="358">
        <v>0</v>
      </c>
      <c r="AA35" s="767"/>
      <c r="AB35" s="352"/>
      <c r="AC35" s="358">
        <v>2</v>
      </c>
      <c r="AD35" s="767"/>
      <c r="AE35" s="767"/>
      <c r="AF35" s="358">
        <v>0</v>
      </c>
    </row>
    <row r="36" spans="1:32" ht="12" customHeight="1" x14ac:dyDescent="0.2">
      <c r="A36" s="1646" t="s">
        <v>438</v>
      </c>
      <c r="B36" s="1651"/>
      <c r="C36" s="1321"/>
      <c r="D36" s="342"/>
      <c r="E36" s="1404">
        <v>-37</v>
      </c>
      <c r="F36" s="364"/>
      <c r="G36" s="361"/>
      <c r="H36" s="1404">
        <v>-6</v>
      </c>
      <c r="I36" s="769"/>
      <c r="J36" s="361"/>
      <c r="K36" s="1404">
        <v>-3</v>
      </c>
      <c r="L36" s="769"/>
      <c r="M36" s="346"/>
      <c r="N36" s="1404">
        <v>3</v>
      </c>
      <c r="O36" s="348"/>
      <c r="P36" s="349"/>
      <c r="Q36" s="1404">
        <v>-9</v>
      </c>
      <c r="R36" s="350"/>
      <c r="S36" s="346"/>
      <c r="T36" s="1404">
        <v>-10</v>
      </c>
      <c r="U36" s="769"/>
      <c r="V36" s="346"/>
      <c r="W36" s="1404">
        <v>-9</v>
      </c>
      <c r="X36" s="346"/>
      <c r="Y36" s="346"/>
      <c r="Z36" s="1404">
        <v>3</v>
      </c>
      <c r="AA36" s="769"/>
      <c r="AB36" s="346"/>
      <c r="AC36" s="1404">
        <v>-43</v>
      </c>
      <c r="AD36" s="769"/>
      <c r="AE36" s="769"/>
      <c r="AF36" s="1404">
        <v>-25</v>
      </c>
    </row>
    <row r="37" spans="1:32" ht="8.1" customHeight="1" x14ac:dyDescent="0.2">
      <c r="A37" s="1606"/>
      <c r="B37" s="1606"/>
      <c r="C37" s="1321"/>
      <c r="D37" s="342"/>
      <c r="E37" s="365"/>
      <c r="F37" s="364"/>
      <c r="G37" s="361"/>
      <c r="H37" s="362"/>
      <c r="I37" s="365"/>
      <c r="J37" s="361"/>
      <c r="K37" s="362"/>
      <c r="L37" s="365"/>
      <c r="M37" s="361"/>
      <c r="N37" s="362"/>
      <c r="O37" s="362"/>
      <c r="P37" s="363"/>
      <c r="Q37" s="365"/>
      <c r="R37" s="364"/>
      <c r="S37" s="361"/>
      <c r="T37" s="362"/>
      <c r="U37" s="365"/>
      <c r="V37" s="361"/>
      <c r="W37" s="362"/>
      <c r="X37" s="362"/>
      <c r="Y37" s="362"/>
      <c r="Z37" s="362"/>
      <c r="AA37" s="365"/>
      <c r="AB37" s="361"/>
      <c r="AC37" s="362"/>
      <c r="AD37" s="365"/>
      <c r="AE37" s="365"/>
      <c r="AF37" s="362"/>
    </row>
    <row r="38" spans="1:32" ht="12" customHeight="1" x14ac:dyDescent="0.2">
      <c r="A38" s="1642" t="s">
        <v>382</v>
      </c>
      <c r="B38" s="1606"/>
      <c r="C38" s="1321"/>
      <c r="D38" s="342"/>
      <c r="E38" s="1111">
        <v>79.5</v>
      </c>
      <c r="F38" s="364"/>
      <c r="G38" s="361"/>
      <c r="H38" s="1109">
        <v>80.3</v>
      </c>
      <c r="I38" s="1110"/>
      <c r="J38" s="361"/>
      <c r="K38" s="1109">
        <v>79.8</v>
      </c>
      <c r="L38" s="1110"/>
      <c r="M38" s="1111"/>
      <c r="N38" s="1109">
        <v>76.5</v>
      </c>
      <c r="O38" s="1112"/>
      <c r="P38" s="1113"/>
      <c r="Q38" s="1111">
        <v>79.3</v>
      </c>
      <c r="R38" s="1114"/>
      <c r="S38" s="1111"/>
      <c r="T38" s="1109">
        <v>76.400000000000006</v>
      </c>
      <c r="U38" s="365"/>
      <c r="V38" s="1111"/>
      <c r="W38" s="1109">
        <v>78.599999999999994</v>
      </c>
      <c r="X38" s="1109"/>
      <c r="Y38" s="1109"/>
      <c r="Z38" s="1109">
        <v>74.099999999999994</v>
      </c>
      <c r="AA38" s="365"/>
      <c r="AB38" s="361"/>
      <c r="AC38" s="1109">
        <v>79.099999999999994</v>
      </c>
      <c r="AD38" s="365"/>
      <c r="AE38" s="365"/>
      <c r="AF38" s="1109">
        <v>77.2</v>
      </c>
    </row>
    <row r="39" spans="1:32" ht="13.5" customHeight="1" x14ac:dyDescent="0.2">
      <c r="A39" s="1643" t="s">
        <v>383</v>
      </c>
      <c r="B39" s="1606"/>
      <c r="C39" s="1321"/>
      <c r="D39" s="342"/>
      <c r="E39" s="1115">
        <v>27.5</v>
      </c>
      <c r="F39" s="1406"/>
      <c r="G39" s="361"/>
      <c r="H39" s="1115">
        <v>20.8</v>
      </c>
      <c r="I39" s="1110"/>
      <c r="J39" s="361"/>
      <c r="K39" s="1115">
        <v>20.8</v>
      </c>
      <c r="L39" s="1110"/>
      <c r="M39" s="1111"/>
      <c r="N39" s="1115">
        <v>22.9</v>
      </c>
      <c r="O39" s="1112"/>
      <c r="P39" s="1113"/>
      <c r="Q39" s="1115">
        <v>22.5</v>
      </c>
      <c r="R39" s="1114"/>
      <c r="S39" s="1111"/>
      <c r="T39" s="1115">
        <v>25.7</v>
      </c>
      <c r="U39" s="365"/>
      <c r="V39" s="1111"/>
      <c r="W39" s="1115">
        <v>23.3</v>
      </c>
      <c r="X39" s="1111"/>
      <c r="Y39" s="1111"/>
      <c r="Z39" s="1115">
        <v>25.2</v>
      </c>
      <c r="AA39" s="365"/>
      <c r="AB39" s="361"/>
      <c r="AC39" s="1115">
        <v>23</v>
      </c>
      <c r="AD39" s="1407"/>
      <c r="AE39" s="365"/>
      <c r="AF39" s="1115">
        <v>24.1</v>
      </c>
    </row>
    <row r="40" spans="1:32" ht="12" customHeight="1" x14ac:dyDescent="0.2">
      <c r="A40" s="1642" t="s">
        <v>384</v>
      </c>
      <c r="B40" s="1606"/>
      <c r="C40" s="1321"/>
      <c r="D40" s="342"/>
      <c r="E40" s="1119">
        <v>107</v>
      </c>
      <c r="F40" s="364"/>
      <c r="G40" s="361"/>
      <c r="H40" s="1119">
        <v>101.1</v>
      </c>
      <c r="I40" s="1110"/>
      <c r="J40" s="361"/>
      <c r="K40" s="1119">
        <v>100.6</v>
      </c>
      <c r="L40" s="1110"/>
      <c r="M40" s="1111"/>
      <c r="N40" s="1119">
        <v>99.4</v>
      </c>
      <c r="O40" s="1112"/>
      <c r="P40" s="1113"/>
      <c r="Q40" s="1119">
        <v>101.8</v>
      </c>
      <c r="R40" s="1114"/>
      <c r="S40" s="1111"/>
      <c r="T40" s="1119">
        <v>102.10000000000001</v>
      </c>
      <c r="U40" s="365"/>
      <c r="V40" s="1111"/>
      <c r="W40" s="1119">
        <v>101.89999999999999</v>
      </c>
      <c r="X40" s="1111"/>
      <c r="Y40" s="1111"/>
      <c r="Z40" s="1119">
        <v>99.3</v>
      </c>
      <c r="AA40" s="365"/>
      <c r="AB40" s="361"/>
      <c r="AC40" s="1119">
        <v>102.1</v>
      </c>
      <c r="AD40" s="365"/>
      <c r="AE40" s="365"/>
      <c r="AF40" s="1119">
        <v>101.3</v>
      </c>
    </row>
    <row r="41" spans="1:32" ht="8.1" customHeight="1" x14ac:dyDescent="0.2">
      <c r="A41" s="1606"/>
      <c r="B41" s="1606"/>
      <c r="C41" s="1321"/>
      <c r="D41" s="342"/>
      <c r="E41" s="1110"/>
      <c r="F41" s="364"/>
      <c r="G41" s="361"/>
      <c r="H41" s="1112"/>
      <c r="I41" s="1110"/>
      <c r="J41" s="361"/>
      <c r="K41" s="1112"/>
      <c r="L41" s="1110"/>
      <c r="M41" s="1111"/>
      <c r="N41" s="1112"/>
      <c r="O41" s="1112"/>
      <c r="P41" s="1113"/>
      <c r="Q41" s="1110"/>
      <c r="R41" s="1114"/>
      <c r="S41" s="1111"/>
      <c r="T41" s="1112"/>
      <c r="U41" s="365"/>
      <c r="V41" s="1111"/>
      <c r="W41" s="1112"/>
      <c r="X41" s="1112"/>
      <c r="Y41" s="1112"/>
      <c r="Z41" s="1112"/>
      <c r="AA41" s="365"/>
      <c r="AB41" s="361"/>
      <c r="AC41" s="1112"/>
      <c r="AD41" s="365"/>
      <c r="AE41" s="365"/>
      <c r="AF41" s="1112"/>
    </row>
    <row r="42" spans="1:32" ht="12" customHeight="1" x14ac:dyDescent="0.2">
      <c r="A42" s="1642" t="s">
        <v>372</v>
      </c>
      <c r="B42" s="1606"/>
      <c r="C42" s="1321"/>
      <c r="D42" s="342"/>
      <c r="E42" s="1111">
        <v>79.5</v>
      </c>
      <c r="F42" s="364"/>
      <c r="G42" s="361"/>
      <c r="H42" s="1109">
        <v>80.3</v>
      </c>
      <c r="I42" s="1110"/>
      <c r="J42" s="1111"/>
      <c r="K42" s="1109">
        <v>79.8</v>
      </c>
      <c r="L42" s="1110"/>
      <c r="M42" s="1111"/>
      <c r="N42" s="1109">
        <v>76.5</v>
      </c>
      <c r="O42" s="1112"/>
      <c r="P42" s="1113"/>
      <c r="Q42" s="1111">
        <v>79.3</v>
      </c>
      <c r="R42" s="1114"/>
      <c r="S42" s="1111"/>
      <c r="T42" s="1109">
        <v>76.400000000000006</v>
      </c>
      <c r="U42" s="1110"/>
      <c r="V42" s="1111"/>
      <c r="W42" s="1109">
        <v>78.599999999999994</v>
      </c>
      <c r="X42" s="1109"/>
      <c r="Y42" s="1109"/>
      <c r="Z42" s="1109">
        <v>74.099999999999994</v>
      </c>
      <c r="AA42" s="1110"/>
      <c r="AB42" s="1111"/>
      <c r="AC42" s="1109">
        <v>79.099999999999994</v>
      </c>
      <c r="AD42" s="1110"/>
      <c r="AE42" s="1110"/>
      <c r="AF42" s="1109">
        <v>77.2</v>
      </c>
    </row>
    <row r="43" spans="1:32" ht="12" customHeight="1" x14ac:dyDescent="0.2">
      <c r="A43" s="1642" t="s">
        <v>412</v>
      </c>
      <c r="B43" s="1606"/>
      <c r="C43" s="1321"/>
      <c r="D43" s="342"/>
      <c r="E43" s="1111">
        <v>0.8</v>
      </c>
      <c r="F43" s="364"/>
      <c r="G43" s="361"/>
      <c r="H43" s="1109">
        <v>3</v>
      </c>
      <c r="I43" s="1110"/>
      <c r="J43" s="1111"/>
      <c r="K43" s="1109">
        <v>4.8</v>
      </c>
      <c r="L43" s="1110"/>
      <c r="M43" s="1111"/>
      <c r="N43" s="1109">
        <v>1.2</v>
      </c>
      <c r="O43" s="1112"/>
      <c r="P43" s="1113"/>
      <c r="Q43" s="1111">
        <v>1.2</v>
      </c>
      <c r="R43" s="1114"/>
      <c r="S43" s="1111"/>
      <c r="T43" s="1109">
        <v>2.9</v>
      </c>
      <c r="U43" s="1110"/>
      <c r="V43" s="1111"/>
      <c r="W43" s="1109">
        <v>6.2</v>
      </c>
      <c r="X43" s="1109"/>
      <c r="Y43" s="1109"/>
      <c r="Z43" s="1109">
        <v>0.7</v>
      </c>
      <c r="AA43" s="1110"/>
      <c r="AB43" s="1111"/>
      <c r="AC43" s="1109">
        <v>2.4</v>
      </c>
      <c r="AD43" s="1110"/>
      <c r="AE43" s="1110"/>
      <c r="AF43" s="1109">
        <v>2.8</v>
      </c>
    </row>
    <row r="44" spans="1:32" x14ac:dyDescent="0.2">
      <c r="A44" s="1616" t="s">
        <v>373</v>
      </c>
      <c r="B44" s="1650"/>
      <c r="C44" s="1321"/>
      <c r="D44" s="342"/>
      <c r="E44" s="1115">
        <v>0</v>
      </c>
      <c r="F44" s="364"/>
      <c r="G44" s="361"/>
      <c r="H44" s="1115">
        <v>0.2</v>
      </c>
      <c r="I44" s="1110"/>
      <c r="J44" s="1111"/>
      <c r="K44" s="1115">
        <v>-0.4</v>
      </c>
      <c r="L44" s="1110"/>
      <c r="M44" s="1111"/>
      <c r="N44" s="1115">
        <v>0.6</v>
      </c>
      <c r="O44" s="1112"/>
      <c r="P44" s="1113"/>
      <c r="Q44" s="1115">
        <v>0.6</v>
      </c>
      <c r="R44" s="1114"/>
      <c r="S44" s="1111"/>
      <c r="T44" s="1115">
        <v>-0.2</v>
      </c>
      <c r="U44" s="1110"/>
      <c r="V44" s="1111"/>
      <c r="W44" s="1115">
        <v>-0.2</v>
      </c>
      <c r="X44" s="1111"/>
      <c r="Y44" s="1111"/>
      <c r="Z44" s="1115">
        <v>0</v>
      </c>
      <c r="AA44" s="1110"/>
      <c r="AB44" s="1111"/>
      <c r="AC44" s="1115">
        <v>0.1</v>
      </c>
      <c r="AD44" s="1110"/>
      <c r="AE44" s="1110"/>
      <c r="AF44" s="1115">
        <v>0.1</v>
      </c>
    </row>
    <row r="45" spans="1:32" ht="12" customHeight="1" x14ac:dyDescent="0.2">
      <c r="A45" s="1646" t="s">
        <v>374</v>
      </c>
      <c r="B45" s="1651"/>
      <c r="C45" s="1321"/>
      <c r="D45" s="342"/>
      <c r="E45" s="1119">
        <v>78.7</v>
      </c>
      <c r="F45" s="364"/>
      <c r="G45" s="361"/>
      <c r="H45" s="1119">
        <v>77.099999999999994</v>
      </c>
      <c r="I45" s="1110"/>
      <c r="J45" s="1111"/>
      <c r="K45" s="1119">
        <v>75.400000000000006</v>
      </c>
      <c r="L45" s="1110"/>
      <c r="M45" s="1111"/>
      <c r="N45" s="1119">
        <v>74.7</v>
      </c>
      <c r="O45" s="1112"/>
      <c r="P45" s="1113"/>
      <c r="Q45" s="1119">
        <v>77.5</v>
      </c>
      <c r="R45" s="1114"/>
      <c r="S45" s="1111"/>
      <c r="T45" s="1119">
        <v>73.7</v>
      </c>
      <c r="U45" s="1110"/>
      <c r="V45" s="1111"/>
      <c r="W45" s="1119">
        <v>72.599999999999994</v>
      </c>
      <c r="X45" s="1111"/>
      <c r="Y45" s="1111"/>
      <c r="Z45" s="1119">
        <v>73.399999999999991</v>
      </c>
      <c r="AA45" s="1110"/>
      <c r="AB45" s="1111"/>
      <c r="AC45" s="1119">
        <v>76.599999999999994</v>
      </c>
      <c r="AD45" s="1110"/>
      <c r="AE45" s="1110"/>
      <c r="AF45" s="1119">
        <v>74.3</v>
      </c>
    </row>
    <row r="46" spans="1:32" x14ac:dyDescent="0.2">
      <c r="A46" s="1606"/>
      <c r="B46" s="1606"/>
      <c r="C46" s="1321"/>
      <c r="D46" s="342"/>
      <c r="E46" s="1110"/>
      <c r="F46" s="364"/>
      <c r="G46" s="361"/>
      <c r="H46" s="1112"/>
      <c r="I46" s="1110"/>
      <c r="J46" s="361"/>
      <c r="K46" s="1112"/>
      <c r="L46" s="1110"/>
      <c r="M46" s="1111"/>
      <c r="N46" s="1112"/>
      <c r="O46" s="1112"/>
      <c r="P46" s="1113"/>
      <c r="Q46" s="1110"/>
      <c r="R46" s="1114"/>
      <c r="S46" s="1111"/>
      <c r="T46" s="1112"/>
      <c r="U46" s="1110"/>
      <c r="V46" s="1111"/>
      <c r="W46" s="1112"/>
      <c r="X46" s="1112"/>
      <c r="Y46" s="1112"/>
      <c r="Z46" s="1112"/>
      <c r="AA46" s="1110"/>
      <c r="AB46" s="1111"/>
      <c r="AC46" s="1112"/>
      <c r="AD46" s="1110"/>
      <c r="AE46" s="1110"/>
      <c r="AF46" s="1112"/>
    </row>
    <row r="47" spans="1:32" x14ac:dyDescent="0.2">
      <c r="A47" s="1642" t="s">
        <v>375</v>
      </c>
      <c r="B47" s="1606"/>
      <c r="C47" s="1321"/>
      <c r="D47" s="342"/>
      <c r="E47" s="1110"/>
      <c r="F47" s="364"/>
      <c r="G47" s="361"/>
      <c r="H47" s="1112"/>
      <c r="I47" s="1110"/>
      <c r="J47" s="361"/>
      <c r="K47" s="1112"/>
      <c r="L47" s="1110"/>
      <c r="M47" s="1111"/>
      <c r="N47" s="1112"/>
      <c r="O47" s="1112"/>
      <c r="P47" s="1113"/>
      <c r="Q47" s="1110"/>
      <c r="R47" s="1114"/>
      <c r="S47" s="1111"/>
      <c r="T47" s="1112"/>
      <c r="U47" s="1110"/>
      <c r="V47" s="1111"/>
      <c r="W47" s="1112"/>
      <c r="X47" s="1112"/>
      <c r="Y47" s="1112"/>
      <c r="Z47" s="1112"/>
      <c r="AA47" s="1110"/>
      <c r="AB47" s="1111"/>
      <c r="AC47" s="1112"/>
      <c r="AD47" s="1110"/>
      <c r="AE47" s="1110"/>
      <c r="AF47" s="1112"/>
    </row>
    <row r="48" spans="1:32" ht="12" customHeight="1" x14ac:dyDescent="0.2">
      <c r="A48" s="1642" t="s">
        <v>371</v>
      </c>
      <c r="B48" s="1606"/>
      <c r="C48" s="1321"/>
      <c r="D48" s="342"/>
      <c r="E48" s="1111">
        <v>107</v>
      </c>
      <c r="F48" s="364"/>
      <c r="G48" s="361"/>
      <c r="H48" s="1109">
        <v>101.1</v>
      </c>
      <c r="I48" s="1110"/>
      <c r="J48" s="1111"/>
      <c r="K48" s="1109">
        <v>100.6</v>
      </c>
      <c r="L48" s="1110"/>
      <c r="M48" s="1111"/>
      <c r="N48" s="1109">
        <v>99.4</v>
      </c>
      <c r="O48" s="1112"/>
      <c r="P48" s="1113"/>
      <c r="Q48" s="1111">
        <v>101.8</v>
      </c>
      <c r="R48" s="1114"/>
      <c r="S48" s="1111"/>
      <c r="T48" s="1109">
        <v>102.1</v>
      </c>
      <c r="U48" s="1110"/>
      <c r="V48" s="1111"/>
      <c r="W48" s="1109">
        <v>101.9</v>
      </c>
      <c r="X48" s="1109"/>
      <c r="Y48" s="1109"/>
      <c r="Z48" s="1109">
        <v>99.3</v>
      </c>
      <c r="AA48" s="1110"/>
      <c r="AB48" s="1111"/>
      <c r="AC48" s="1109">
        <v>102.1</v>
      </c>
      <c r="AD48" s="1110"/>
      <c r="AE48" s="1110"/>
      <c r="AF48" s="1109">
        <v>101.3</v>
      </c>
    </row>
    <row r="49" spans="1:32" ht="12" customHeight="1" x14ac:dyDescent="0.2">
      <c r="A49" s="1642" t="s">
        <v>376</v>
      </c>
      <c r="B49" s="1606"/>
      <c r="C49" s="1321"/>
      <c r="D49" s="342"/>
      <c r="E49" s="1111">
        <v>-0.8</v>
      </c>
      <c r="F49" s="364"/>
      <c r="G49" s="361"/>
      <c r="H49" s="1109">
        <v>-3</v>
      </c>
      <c r="I49" s="1110"/>
      <c r="J49" s="1111"/>
      <c r="K49" s="1109">
        <v>-4.8</v>
      </c>
      <c r="L49" s="1110"/>
      <c r="M49" s="1111"/>
      <c r="N49" s="1109">
        <v>-1.2</v>
      </c>
      <c r="O49" s="1112"/>
      <c r="P49" s="1113"/>
      <c r="Q49" s="1111">
        <v>-1.2</v>
      </c>
      <c r="R49" s="1114"/>
      <c r="S49" s="1111"/>
      <c r="T49" s="1109">
        <v>-2.9</v>
      </c>
      <c r="U49" s="1110"/>
      <c r="V49" s="1111"/>
      <c r="W49" s="1109">
        <v>-6.2</v>
      </c>
      <c r="X49" s="1109"/>
      <c r="Y49" s="1109"/>
      <c r="Z49" s="1109">
        <v>-0.7</v>
      </c>
      <c r="AA49" s="1110"/>
      <c r="AB49" s="1111"/>
      <c r="AC49" s="1109">
        <v>-2.4</v>
      </c>
      <c r="AD49" s="1110"/>
      <c r="AE49" s="1110"/>
      <c r="AF49" s="1109">
        <v>-2.8</v>
      </c>
    </row>
    <row r="50" spans="1:32" x14ac:dyDescent="0.2">
      <c r="A50" s="1642" t="s">
        <v>377</v>
      </c>
      <c r="B50" s="1606"/>
      <c r="C50" s="1321"/>
      <c r="D50" s="342"/>
      <c r="E50" s="1109">
        <v>0</v>
      </c>
      <c r="F50" s="364"/>
      <c r="G50" s="361"/>
      <c r="H50" s="1109">
        <v>-0.2</v>
      </c>
      <c r="I50" s="1110"/>
      <c r="J50" s="1111"/>
      <c r="K50" s="1109">
        <v>0.4</v>
      </c>
      <c r="L50" s="1110"/>
      <c r="M50" s="1111"/>
      <c r="N50" s="1109">
        <v>-0.6</v>
      </c>
      <c r="O50" s="1112"/>
      <c r="P50" s="1113"/>
      <c r="Q50" s="1111">
        <v>-0.6</v>
      </c>
      <c r="R50" s="1114"/>
      <c r="S50" s="1111"/>
      <c r="T50" s="1111">
        <v>0.2</v>
      </c>
      <c r="U50" s="1110"/>
      <c r="V50" s="1111"/>
      <c r="W50" s="1111">
        <v>0.2</v>
      </c>
      <c r="X50" s="1111"/>
      <c r="Y50" s="1111"/>
      <c r="Z50" s="1111">
        <v>0</v>
      </c>
      <c r="AA50" s="1110"/>
      <c r="AB50" s="1111"/>
      <c r="AC50" s="1109">
        <v>-0.1</v>
      </c>
      <c r="AD50" s="1110"/>
      <c r="AE50" s="1110"/>
      <c r="AF50" s="1111">
        <v>-0.1</v>
      </c>
    </row>
    <row r="51" spans="1:32" x14ac:dyDescent="0.2">
      <c r="A51" s="1642" t="s">
        <v>523</v>
      </c>
      <c r="B51" s="1606"/>
      <c r="C51" s="1321"/>
      <c r="D51" s="342"/>
      <c r="E51" s="1111">
        <v>-0.2</v>
      </c>
      <c r="F51" s="364"/>
      <c r="G51" s="361"/>
      <c r="H51" s="1111">
        <v>0</v>
      </c>
      <c r="I51" s="1110"/>
      <c r="J51" s="1111"/>
      <c r="K51" s="1111">
        <v>0</v>
      </c>
      <c r="L51" s="1110"/>
      <c r="M51" s="1111"/>
      <c r="N51" s="1111">
        <v>-0.2</v>
      </c>
      <c r="O51" s="1112"/>
      <c r="P51" s="1113"/>
      <c r="Q51" s="1111">
        <v>-0.2</v>
      </c>
      <c r="R51" s="1114"/>
      <c r="S51" s="1111"/>
      <c r="T51" s="1111">
        <v>-0.2</v>
      </c>
      <c r="U51" s="1110"/>
      <c r="V51" s="1111"/>
      <c r="W51" s="1111">
        <v>0</v>
      </c>
      <c r="X51" s="1111"/>
      <c r="Y51" s="1111"/>
      <c r="Z51" s="1111">
        <v>-0.2</v>
      </c>
      <c r="AA51" s="1110"/>
      <c r="AB51" s="1111"/>
      <c r="AC51" s="1111">
        <v>-0.1</v>
      </c>
      <c r="AD51" s="1110"/>
      <c r="AE51" s="1110"/>
      <c r="AF51" s="1111">
        <v>-0.1</v>
      </c>
    </row>
    <row r="52" spans="1:32" s="628" customFormat="1" x14ac:dyDescent="0.2">
      <c r="A52" s="1578" t="s">
        <v>646</v>
      </c>
      <c r="B52" s="1578"/>
      <c r="D52" s="182"/>
      <c r="E52" s="258">
        <v>-9.6</v>
      </c>
      <c r="F52" s="199"/>
      <c r="G52" s="97"/>
      <c r="H52" s="112">
        <v>0</v>
      </c>
      <c r="I52" s="186"/>
      <c r="J52" s="109"/>
      <c r="K52" s="112">
        <v>0</v>
      </c>
      <c r="L52" s="186"/>
      <c r="M52" s="109"/>
      <c r="N52" s="112">
        <v>0</v>
      </c>
      <c r="O52" s="107"/>
      <c r="P52" s="194"/>
      <c r="Q52" s="112">
        <v>0</v>
      </c>
      <c r="R52" s="195"/>
      <c r="S52" s="109"/>
      <c r="T52" s="112">
        <v>0</v>
      </c>
      <c r="U52" s="186"/>
      <c r="V52" s="109"/>
      <c r="W52" s="112">
        <v>0</v>
      </c>
      <c r="X52" s="109"/>
      <c r="Y52" s="109"/>
      <c r="Z52" s="112">
        <v>0</v>
      </c>
      <c r="AA52" s="186"/>
      <c r="AB52" s="109"/>
      <c r="AC52" s="258">
        <v>-2.5</v>
      </c>
      <c r="AD52" s="186"/>
      <c r="AE52" s="186"/>
      <c r="AF52" s="112">
        <v>0</v>
      </c>
    </row>
    <row r="53" spans="1:32" ht="13.5" thickBot="1" x14ac:dyDescent="0.25">
      <c r="A53" s="1578" t="s">
        <v>439</v>
      </c>
      <c r="B53" s="1579"/>
      <c r="D53" s="182"/>
      <c r="E53" s="249">
        <v>96.4</v>
      </c>
      <c r="F53" s="199"/>
      <c r="G53" s="97"/>
      <c r="H53" s="110">
        <v>97.9</v>
      </c>
      <c r="I53" s="186"/>
      <c r="J53" s="109"/>
      <c r="K53" s="110">
        <v>96.2</v>
      </c>
      <c r="L53" s="186"/>
      <c r="M53" s="109"/>
      <c r="N53" s="110">
        <v>97.4</v>
      </c>
      <c r="O53" s="107"/>
      <c r="P53" s="194"/>
      <c r="Q53" s="110">
        <v>99.8</v>
      </c>
      <c r="R53" s="195"/>
      <c r="S53" s="109"/>
      <c r="T53" s="110">
        <v>99.199999999999989</v>
      </c>
      <c r="U53" s="186"/>
      <c r="V53" s="109"/>
      <c r="W53" s="110">
        <v>95.9</v>
      </c>
      <c r="X53" s="109"/>
      <c r="Y53" s="109"/>
      <c r="Z53" s="110">
        <v>98.399999999999991</v>
      </c>
      <c r="AA53" s="186"/>
      <c r="AB53" s="109"/>
      <c r="AC53" s="249">
        <v>97</v>
      </c>
      <c r="AD53" s="186"/>
      <c r="AE53" s="186"/>
      <c r="AF53" s="110">
        <v>98.3</v>
      </c>
    </row>
    <row r="54" spans="1:32" ht="8.1" customHeight="1" thickTop="1" x14ac:dyDescent="0.2">
      <c r="A54" s="1579"/>
      <c r="B54" s="1579"/>
      <c r="D54" s="182"/>
      <c r="E54" s="248"/>
      <c r="F54" s="199"/>
      <c r="G54" s="97"/>
      <c r="H54" s="109"/>
      <c r="I54" s="186"/>
      <c r="J54" s="97"/>
      <c r="K54" s="109"/>
      <c r="L54" s="186"/>
      <c r="M54" s="109"/>
      <c r="N54" s="109"/>
      <c r="O54" s="107"/>
      <c r="P54" s="194"/>
      <c r="Q54" s="109"/>
      <c r="R54" s="195"/>
      <c r="S54" s="109"/>
      <c r="T54" s="109"/>
      <c r="U54" s="186"/>
      <c r="V54" s="109"/>
      <c r="W54" s="109"/>
      <c r="X54" s="109"/>
      <c r="Y54" s="109"/>
      <c r="Z54" s="109"/>
      <c r="AA54" s="186"/>
      <c r="AB54" s="109"/>
      <c r="AC54" s="248"/>
      <c r="AD54" s="186"/>
      <c r="AE54" s="186"/>
      <c r="AF54" s="109"/>
    </row>
    <row r="55" spans="1:32" x14ac:dyDescent="0.2">
      <c r="A55" s="1578" t="s">
        <v>414</v>
      </c>
      <c r="B55" s="1579"/>
      <c r="D55" s="182"/>
      <c r="E55" s="248">
        <v>0</v>
      </c>
      <c r="F55" s="199"/>
      <c r="G55" s="97"/>
      <c r="H55" s="106">
        <v>0</v>
      </c>
      <c r="I55" s="186"/>
      <c r="J55" s="97"/>
      <c r="K55" s="106">
        <v>0</v>
      </c>
      <c r="L55" s="186"/>
      <c r="M55" s="109"/>
      <c r="N55" s="106">
        <v>0.6</v>
      </c>
      <c r="O55" s="107"/>
      <c r="P55" s="194"/>
      <c r="Q55" s="192">
        <v>0.6</v>
      </c>
      <c r="R55" s="195"/>
      <c r="S55" s="109"/>
      <c r="T55" s="95">
        <v>0</v>
      </c>
      <c r="U55" s="186"/>
      <c r="V55" s="109"/>
      <c r="W55" s="95">
        <v>0</v>
      </c>
      <c r="X55" s="95"/>
      <c r="Y55" s="95"/>
      <c r="Z55" s="95">
        <v>0</v>
      </c>
      <c r="AA55" s="186"/>
      <c r="AB55" s="109"/>
      <c r="AC55" s="267">
        <v>0.1</v>
      </c>
      <c r="AD55" s="626"/>
      <c r="AE55" s="626"/>
      <c r="AF55" s="192">
        <v>0.2</v>
      </c>
    </row>
    <row r="56" spans="1:32" ht="8.1" customHeight="1" x14ac:dyDescent="0.2">
      <c r="A56" s="1579"/>
      <c r="B56" s="1579"/>
      <c r="D56" s="182"/>
      <c r="E56" s="257"/>
      <c r="F56" s="199"/>
      <c r="G56" s="97"/>
      <c r="H56" s="107"/>
      <c r="I56" s="186"/>
      <c r="J56" s="97"/>
      <c r="K56" s="107"/>
      <c r="L56" s="186"/>
      <c r="M56" s="109"/>
      <c r="N56" s="107"/>
      <c r="O56" s="107"/>
      <c r="P56" s="194"/>
      <c r="Q56" s="186"/>
      <c r="R56" s="195"/>
      <c r="S56" s="109"/>
      <c r="T56" s="107"/>
      <c r="U56" s="186"/>
      <c r="V56" s="109"/>
      <c r="W56" s="107"/>
      <c r="X56" s="107"/>
      <c r="Y56" s="107"/>
      <c r="Z56" s="107"/>
      <c r="AA56" s="186"/>
      <c r="AB56" s="109"/>
      <c r="AC56" s="266"/>
      <c r="AD56" s="186"/>
      <c r="AE56" s="186"/>
      <c r="AF56" s="107"/>
    </row>
    <row r="57" spans="1:32" x14ac:dyDescent="0.2">
      <c r="A57" s="1578" t="s">
        <v>440</v>
      </c>
      <c r="B57" s="1579"/>
      <c r="D57" s="182"/>
      <c r="E57" s="267">
        <v>4.7</v>
      </c>
      <c r="F57" s="199"/>
      <c r="G57" s="97"/>
      <c r="H57" s="106">
        <v>8</v>
      </c>
      <c r="I57" s="186"/>
      <c r="J57" s="97"/>
      <c r="K57" s="106">
        <v>7.4</v>
      </c>
      <c r="L57" s="186"/>
      <c r="M57" s="109"/>
      <c r="N57" s="106">
        <v>8.1999999999999993</v>
      </c>
      <c r="O57" s="107"/>
      <c r="P57" s="194"/>
      <c r="Q57" s="109">
        <v>7.5</v>
      </c>
      <c r="R57" s="195"/>
      <c r="S57" s="109"/>
      <c r="T57" s="106">
        <v>10.6</v>
      </c>
      <c r="U57" s="186"/>
      <c r="V57" s="109"/>
      <c r="W57" s="106">
        <v>8.6</v>
      </c>
      <c r="X57" s="106"/>
      <c r="Y57" s="106"/>
      <c r="Z57" s="106">
        <v>8.1</v>
      </c>
      <c r="AA57" s="186"/>
      <c r="AB57" s="109"/>
      <c r="AC57" s="265">
        <v>7</v>
      </c>
      <c r="AD57" s="186"/>
      <c r="AE57" s="186"/>
      <c r="AF57" s="106">
        <v>8.6999999999999993</v>
      </c>
    </row>
    <row r="58" spans="1:32" ht="8.1" customHeight="1" x14ac:dyDescent="0.2">
      <c r="A58" s="1579"/>
      <c r="B58" s="1579"/>
      <c r="D58" s="182"/>
      <c r="E58" s="257"/>
      <c r="F58" s="199"/>
      <c r="G58" s="97"/>
      <c r="H58" s="107"/>
      <c r="I58" s="186"/>
      <c r="J58" s="97"/>
      <c r="K58" s="107"/>
      <c r="L58" s="186"/>
      <c r="M58" s="109"/>
      <c r="N58" s="107"/>
      <c r="O58" s="107"/>
      <c r="P58" s="194"/>
      <c r="Q58" s="186"/>
      <c r="R58" s="195"/>
      <c r="S58" s="109"/>
      <c r="T58" s="107"/>
      <c r="U58" s="187"/>
      <c r="V58" s="109"/>
      <c r="W58" s="107"/>
      <c r="X58" s="107"/>
      <c r="Y58" s="107"/>
      <c r="Z58" s="107"/>
      <c r="AA58" s="187"/>
      <c r="AB58" s="97"/>
      <c r="AC58" s="266"/>
      <c r="AD58" s="187"/>
      <c r="AE58" s="187"/>
      <c r="AF58" s="107"/>
    </row>
    <row r="59" spans="1:32" ht="12" customHeight="1" x14ac:dyDescent="0.2">
      <c r="A59" s="1578" t="s">
        <v>441</v>
      </c>
      <c r="B59" s="1579"/>
      <c r="D59" s="182"/>
      <c r="E59" s="257"/>
      <c r="F59" s="199"/>
      <c r="G59" s="97"/>
      <c r="H59" s="107"/>
      <c r="I59" s="186"/>
      <c r="J59" s="97"/>
      <c r="K59" s="107"/>
      <c r="L59" s="186"/>
      <c r="M59" s="109"/>
      <c r="N59" s="107"/>
      <c r="O59" s="107"/>
      <c r="P59" s="194"/>
      <c r="Q59" s="186"/>
      <c r="R59" s="195"/>
      <c r="S59" s="109"/>
      <c r="T59" s="107"/>
      <c r="U59" s="187"/>
      <c r="V59" s="109"/>
      <c r="W59" s="107"/>
      <c r="X59" s="107"/>
      <c r="Y59" s="107"/>
      <c r="Z59" s="107"/>
      <c r="AA59" s="187"/>
      <c r="AB59" s="97"/>
      <c r="AC59" s="266"/>
      <c r="AD59" s="187"/>
      <c r="AE59" s="187"/>
      <c r="AF59" s="107"/>
    </row>
    <row r="60" spans="1:32" ht="12" customHeight="1" x14ac:dyDescent="0.2">
      <c r="A60" s="1582" t="s">
        <v>141</v>
      </c>
      <c r="B60" s="1579"/>
      <c r="D60" s="182"/>
      <c r="E60" s="250">
        <v>1515</v>
      </c>
      <c r="F60" s="199"/>
      <c r="G60" s="97"/>
      <c r="H60" s="128">
        <v>1543</v>
      </c>
      <c r="I60" s="206"/>
      <c r="J60" s="97"/>
      <c r="K60" s="128">
        <v>1548</v>
      </c>
      <c r="L60" s="206"/>
      <c r="M60" s="205"/>
      <c r="N60" s="128">
        <v>1548</v>
      </c>
      <c r="O60" s="129"/>
      <c r="P60" s="207"/>
      <c r="Q60" s="205">
        <v>1488</v>
      </c>
      <c r="R60" s="208"/>
      <c r="S60" s="205"/>
      <c r="T60" s="128">
        <v>1463</v>
      </c>
      <c r="U60" s="183"/>
      <c r="V60" s="205"/>
      <c r="W60" s="128">
        <v>1432</v>
      </c>
      <c r="X60" s="128"/>
      <c r="Y60" s="128"/>
      <c r="Z60" s="128">
        <v>1399</v>
      </c>
      <c r="AA60" s="183"/>
      <c r="AB60" s="95"/>
      <c r="AC60" s="276">
        <v>1515</v>
      </c>
      <c r="AD60" s="183"/>
      <c r="AE60" s="183"/>
      <c r="AF60" s="128">
        <v>1488</v>
      </c>
    </row>
    <row r="61" spans="1:32" ht="12" customHeight="1" x14ac:dyDescent="0.2">
      <c r="A61" s="1582" t="s">
        <v>401</v>
      </c>
      <c r="B61" s="1579"/>
      <c r="D61" s="182"/>
      <c r="E61" s="250">
        <v>105</v>
      </c>
      <c r="F61" s="199"/>
      <c r="G61" s="97"/>
      <c r="H61" s="128">
        <v>104</v>
      </c>
      <c r="I61" s="206"/>
      <c r="J61" s="97"/>
      <c r="K61" s="128">
        <v>101</v>
      </c>
      <c r="L61" s="206"/>
      <c r="M61" s="205"/>
      <c r="N61" s="128">
        <v>98</v>
      </c>
      <c r="O61" s="129"/>
      <c r="P61" s="207"/>
      <c r="Q61" s="205">
        <v>95</v>
      </c>
      <c r="R61" s="208"/>
      <c r="S61" s="205"/>
      <c r="T61" s="128">
        <v>92</v>
      </c>
      <c r="U61" s="183"/>
      <c r="V61" s="205"/>
      <c r="W61" s="128">
        <v>88</v>
      </c>
      <c r="X61" s="128"/>
      <c r="Y61" s="128"/>
      <c r="Z61" s="128">
        <v>84</v>
      </c>
      <c r="AA61" s="183"/>
      <c r="AB61" s="95"/>
      <c r="AC61" s="276">
        <v>105</v>
      </c>
      <c r="AD61" s="183"/>
      <c r="AE61" s="183"/>
      <c r="AF61" s="128">
        <v>95</v>
      </c>
    </row>
    <row r="62" spans="1:32" ht="12" customHeight="1" x14ac:dyDescent="0.2">
      <c r="A62" s="1582" t="s">
        <v>145</v>
      </c>
      <c r="B62" s="1579"/>
      <c r="D62" s="182"/>
      <c r="E62" s="251">
        <v>46</v>
      </c>
      <c r="F62" s="199"/>
      <c r="G62" s="97"/>
      <c r="H62" s="130">
        <v>48</v>
      </c>
      <c r="I62" s="206"/>
      <c r="J62" s="97"/>
      <c r="K62" s="130">
        <v>48</v>
      </c>
      <c r="L62" s="206"/>
      <c r="M62" s="205"/>
      <c r="N62" s="130">
        <v>48</v>
      </c>
      <c r="O62" s="129"/>
      <c r="P62" s="207"/>
      <c r="Q62" s="130">
        <v>46</v>
      </c>
      <c r="R62" s="208"/>
      <c r="S62" s="205"/>
      <c r="T62" s="130">
        <v>46</v>
      </c>
      <c r="U62" s="183"/>
      <c r="V62" s="205"/>
      <c r="W62" s="130">
        <v>46</v>
      </c>
      <c r="X62" s="205"/>
      <c r="Y62" s="205"/>
      <c r="Z62" s="130">
        <v>45</v>
      </c>
      <c r="AA62" s="183"/>
      <c r="AB62" s="95"/>
      <c r="AC62" s="274">
        <v>46</v>
      </c>
      <c r="AD62" s="183"/>
      <c r="AE62" s="183"/>
      <c r="AF62" s="130">
        <v>46</v>
      </c>
    </row>
    <row r="63" spans="1:32" ht="12" customHeight="1" x14ac:dyDescent="0.2">
      <c r="A63" s="1579"/>
      <c r="B63" s="1579"/>
      <c r="D63" s="182"/>
      <c r="E63" s="252">
        <v>1666</v>
      </c>
      <c r="F63" s="199"/>
      <c r="G63" s="97"/>
      <c r="H63" s="131">
        <v>1695</v>
      </c>
      <c r="I63" s="206"/>
      <c r="J63" s="97"/>
      <c r="K63" s="131">
        <v>1697</v>
      </c>
      <c r="L63" s="206"/>
      <c r="M63" s="205"/>
      <c r="N63" s="131">
        <v>1694</v>
      </c>
      <c r="O63" s="129"/>
      <c r="P63" s="207"/>
      <c r="Q63" s="131">
        <v>1629</v>
      </c>
      <c r="R63" s="208"/>
      <c r="S63" s="205"/>
      <c r="T63" s="131">
        <v>1601</v>
      </c>
      <c r="U63" s="183"/>
      <c r="V63" s="205"/>
      <c r="W63" s="131">
        <v>1566</v>
      </c>
      <c r="X63" s="205"/>
      <c r="Y63" s="205"/>
      <c r="Z63" s="131">
        <v>1528</v>
      </c>
      <c r="AA63" s="183"/>
      <c r="AB63" s="95"/>
      <c r="AC63" s="275">
        <v>1666</v>
      </c>
      <c r="AD63" s="183"/>
      <c r="AE63" s="183"/>
      <c r="AF63" s="131">
        <v>1629</v>
      </c>
    </row>
    <row r="64" spans="1:32" ht="12" customHeight="1" x14ac:dyDescent="0.2">
      <c r="A64" s="1578" t="s">
        <v>442</v>
      </c>
      <c r="B64" s="1579"/>
      <c r="D64" s="182"/>
      <c r="E64" s="263"/>
      <c r="F64" s="199"/>
      <c r="G64" s="97"/>
      <c r="H64" s="129"/>
      <c r="I64" s="206"/>
      <c r="J64" s="97"/>
      <c r="K64" s="129"/>
      <c r="L64" s="206"/>
      <c r="M64" s="205"/>
      <c r="N64" s="129"/>
      <c r="O64" s="129"/>
      <c r="P64" s="207"/>
      <c r="Q64" s="206"/>
      <c r="R64" s="208"/>
      <c r="S64" s="205"/>
      <c r="T64" s="129"/>
      <c r="U64" s="183"/>
      <c r="V64" s="205"/>
      <c r="W64" s="129"/>
      <c r="X64" s="129"/>
      <c r="Y64" s="129"/>
      <c r="Z64" s="129"/>
      <c r="AA64" s="183"/>
      <c r="AB64" s="95"/>
      <c r="AC64" s="277"/>
      <c r="AD64" s="183"/>
      <c r="AE64" s="183"/>
      <c r="AF64" s="129"/>
    </row>
    <row r="65" spans="1:32" ht="12" customHeight="1" x14ac:dyDescent="0.2">
      <c r="A65" s="1582" t="s">
        <v>141</v>
      </c>
      <c r="B65" s="1579"/>
      <c r="D65" s="182"/>
      <c r="E65" s="250">
        <v>119</v>
      </c>
      <c r="F65" s="199"/>
      <c r="G65" s="97"/>
      <c r="H65" s="128">
        <v>149</v>
      </c>
      <c r="I65" s="206"/>
      <c r="J65" s="97"/>
      <c r="K65" s="128">
        <v>145</v>
      </c>
      <c r="L65" s="206"/>
      <c r="M65" s="205"/>
      <c r="N65" s="128">
        <v>180</v>
      </c>
      <c r="O65" s="129"/>
      <c r="P65" s="207"/>
      <c r="Q65" s="205">
        <v>153</v>
      </c>
      <c r="R65" s="208"/>
      <c r="S65" s="205"/>
      <c r="T65" s="128">
        <v>166</v>
      </c>
      <c r="U65" s="183"/>
      <c r="V65" s="205"/>
      <c r="W65" s="128">
        <v>156</v>
      </c>
      <c r="X65" s="128"/>
      <c r="Y65" s="128"/>
      <c r="Z65" s="128">
        <v>158</v>
      </c>
      <c r="AA65" s="183"/>
      <c r="AB65" s="95"/>
      <c r="AC65" s="276">
        <v>593</v>
      </c>
      <c r="AD65" s="183"/>
      <c r="AE65" s="183"/>
      <c r="AF65" s="128">
        <v>633</v>
      </c>
    </row>
    <row r="66" spans="1:32" ht="12" customHeight="1" x14ac:dyDescent="0.2">
      <c r="A66" s="1582" t="s">
        <v>142</v>
      </c>
      <c r="B66" s="1579"/>
      <c r="D66" s="182"/>
      <c r="E66" s="250">
        <v>6</v>
      </c>
      <c r="F66" s="199"/>
      <c r="G66" s="97"/>
      <c r="H66" s="128">
        <v>9</v>
      </c>
      <c r="I66" s="206"/>
      <c r="J66" s="97"/>
      <c r="K66" s="128">
        <v>7</v>
      </c>
      <c r="L66" s="206"/>
      <c r="M66" s="205"/>
      <c r="N66" s="128">
        <v>7</v>
      </c>
      <c r="O66" s="129"/>
      <c r="P66" s="207"/>
      <c r="Q66" s="205">
        <v>6</v>
      </c>
      <c r="R66" s="208"/>
      <c r="S66" s="205"/>
      <c r="T66" s="128">
        <v>9</v>
      </c>
      <c r="U66" s="183"/>
      <c r="V66" s="205"/>
      <c r="W66" s="128">
        <v>9</v>
      </c>
      <c r="X66" s="128"/>
      <c r="Y66" s="128"/>
      <c r="Z66" s="128">
        <v>8</v>
      </c>
      <c r="AA66" s="183"/>
      <c r="AB66" s="95"/>
      <c r="AC66" s="276">
        <v>29</v>
      </c>
      <c r="AD66" s="183"/>
      <c r="AE66" s="183"/>
      <c r="AF66" s="128">
        <v>32</v>
      </c>
    </row>
    <row r="67" spans="1:32" ht="8.1" customHeight="1" x14ac:dyDescent="0.2">
      <c r="A67" s="1579"/>
      <c r="B67" s="1579"/>
      <c r="D67" s="182"/>
      <c r="E67" s="263"/>
      <c r="F67" s="199"/>
      <c r="G67" s="97"/>
      <c r="H67" s="129"/>
      <c r="I67" s="206"/>
      <c r="J67" s="97"/>
      <c r="K67" s="129"/>
      <c r="L67" s="206"/>
      <c r="M67" s="205"/>
      <c r="N67" s="129"/>
      <c r="O67" s="129"/>
      <c r="P67" s="207"/>
      <c r="Q67" s="206"/>
      <c r="R67" s="208"/>
      <c r="S67" s="205"/>
      <c r="T67" s="129"/>
      <c r="U67" s="183"/>
      <c r="V67" s="205"/>
      <c r="W67" s="129"/>
      <c r="X67" s="129"/>
      <c r="Y67" s="129"/>
      <c r="Z67" s="129"/>
      <c r="AA67" s="183"/>
      <c r="AB67" s="95"/>
      <c r="AC67" s="277"/>
      <c r="AD67" s="183"/>
      <c r="AE67" s="183"/>
      <c r="AF67" s="129"/>
    </row>
    <row r="68" spans="1:32" ht="12" customHeight="1" x14ac:dyDescent="0.2">
      <c r="A68" s="1578" t="s">
        <v>443</v>
      </c>
      <c r="B68" s="1579"/>
      <c r="D68" s="182"/>
      <c r="E68" s="250"/>
      <c r="F68" s="199"/>
      <c r="G68" s="97"/>
      <c r="H68" s="129"/>
      <c r="I68" s="206"/>
      <c r="J68" s="97"/>
      <c r="K68" s="129"/>
      <c r="L68" s="206"/>
      <c r="M68" s="205"/>
      <c r="N68" s="129"/>
      <c r="O68" s="129"/>
      <c r="P68" s="207"/>
      <c r="Q68" s="206"/>
      <c r="R68" s="208"/>
      <c r="S68" s="205"/>
      <c r="T68" s="129"/>
      <c r="U68" s="183"/>
      <c r="V68" s="205"/>
      <c r="W68" s="129"/>
      <c r="X68" s="129"/>
      <c r="Y68" s="129"/>
      <c r="Z68" s="129"/>
      <c r="AA68" s="183"/>
      <c r="AB68" s="95"/>
      <c r="AC68" s="277"/>
      <c r="AD68" s="183"/>
      <c r="AE68" s="183"/>
      <c r="AF68" s="129"/>
    </row>
    <row r="69" spans="1:32" ht="12" customHeight="1" x14ac:dyDescent="0.2">
      <c r="A69" s="1582" t="s">
        <v>444</v>
      </c>
      <c r="B69" s="1579"/>
      <c r="D69" s="182"/>
      <c r="E69" s="250">
        <v>619</v>
      </c>
      <c r="F69" s="199"/>
      <c r="G69" s="97"/>
      <c r="H69" s="128">
        <v>626</v>
      </c>
      <c r="I69" s="206"/>
      <c r="J69" s="97"/>
      <c r="K69" s="128">
        <v>611</v>
      </c>
      <c r="L69" s="206"/>
      <c r="M69" s="205"/>
      <c r="N69" s="128">
        <v>625</v>
      </c>
      <c r="O69" s="129"/>
      <c r="P69" s="207"/>
      <c r="Q69" s="205">
        <v>608</v>
      </c>
      <c r="R69" s="208"/>
      <c r="S69" s="205"/>
      <c r="T69" s="128">
        <v>603</v>
      </c>
      <c r="U69" s="183"/>
      <c r="V69" s="205"/>
      <c r="W69" s="128">
        <v>602</v>
      </c>
      <c r="X69" s="128"/>
      <c r="Y69" s="128"/>
      <c r="Z69" s="128">
        <v>604.85306062668099</v>
      </c>
      <c r="AA69" s="183"/>
      <c r="AB69" s="95"/>
      <c r="AC69" s="276">
        <v>620</v>
      </c>
      <c r="AD69" s="183"/>
      <c r="AE69" s="183"/>
      <c r="AF69" s="128">
        <v>605</v>
      </c>
    </row>
    <row r="70" spans="1:32" ht="12" customHeight="1" x14ac:dyDescent="0.2">
      <c r="A70" s="1582" t="s">
        <v>445</v>
      </c>
      <c r="B70" s="1579"/>
      <c r="D70" s="182"/>
      <c r="E70" s="250">
        <v>1047</v>
      </c>
      <c r="F70" s="199"/>
      <c r="G70" s="97"/>
      <c r="H70" s="128">
        <v>1082</v>
      </c>
      <c r="I70" s="206"/>
      <c r="J70" s="97"/>
      <c r="K70" s="128">
        <v>1063</v>
      </c>
      <c r="L70" s="206"/>
      <c r="M70" s="205"/>
      <c r="N70" s="128">
        <v>1016</v>
      </c>
      <c r="O70" s="129"/>
      <c r="P70" s="207"/>
      <c r="Q70" s="205">
        <v>974</v>
      </c>
      <c r="R70" s="208"/>
      <c r="S70" s="205"/>
      <c r="T70" s="128">
        <v>984</v>
      </c>
      <c r="U70" s="183"/>
      <c r="V70" s="205"/>
      <c r="W70" s="128">
        <v>977</v>
      </c>
      <c r="X70" s="128"/>
      <c r="Y70" s="128"/>
      <c r="Z70" s="128">
        <v>970.07140315823403</v>
      </c>
      <c r="AA70" s="183"/>
      <c r="AB70" s="95"/>
      <c r="AC70" s="276">
        <v>1055</v>
      </c>
      <c r="AD70" s="183"/>
      <c r="AE70" s="183"/>
      <c r="AF70" s="128">
        <v>982</v>
      </c>
    </row>
    <row r="71" spans="1:32" ht="8.1" customHeight="1" x14ac:dyDescent="0.2">
      <c r="A71" s="1579"/>
      <c r="B71" s="1579"/>
      <c r="D71" s="182"/>
      <c r="E71" s="254"/>
      <c r="F71" s="199"/>
      <c r="G71" s="97"/>
      <c r="H71" s="107"/>
      <c r="I71" s="186"/>
      <c r="J71" s="97"/>
      <c r="K71" s="107"/>
      <c r="L71" s="186"/>
      <c r="M71" s="109"/>
      <c r="N71" s="107"/>
      <c r="O71" s="107"/>
      <c r="P71" s="194"/>
      <c r="Q71" s="186"/>
      <c r="R71" s="195"/>
      <c r="S71" s="109"/>
      <c r="T71" s="107"/>
      <c r="U71" s="187"/>
      <c r="V71" s="109"/>
      <c r="W71" s="107"/>
      <c r="X71" s="107"/>
      <c r="Y71" s="107"/>
      <c r="Z71" s="107"/>
      <c r="AA71" s="187"/>
      <c r="AB71" s="97"/>
      <c r="AC71" s="266"/>
      <c r="AD71" s="187"/>
      <c r="AE71" s="187"/>
      <c r="AF71" s="107"/>
    </row>
    <row r="72" spans="1:32" ht="12" customHeight="1" x14ac:dyDescent="0.2">
      <c r="A72" s="1578" t="s">
        <v>446</v>
      </c>
      <c r="B72" s="1579"/>
      <c r="D72" s="182"/>
      <c r="E72" s="254"/>
      <c r="F72" s="199"/>
      <c r="G72" s="97"/>
      <c r="H72" s="107"/>
      <c r="I72" s="186"/>
      <c r="J72" s="97"/>
      <c r="K72" s="107"/>
      <c r="L72" s="186"/>
      <c r="M72" s="109"/>
      <c r="N72" s="107"/>
      <c r="O72" s="107"/>
      <c r="P72" s="194"/>
      <c r="Q72" s="186"/>
      <c r="R72" s="195"/>
      <c r="S72" s="109"/>
      <c r="T72" s="107"/>
      <c r="U72" s="187"/>
      <c r="V72" s="109"/>
      <c r="W72" s="107"/>
      <c r="X72" s="107"/>
      <c r="Y72" s="107"/>
      <c r="Z72" s="107"/>
      <c r="AA72" s="187"/>
      <c r="AB72" s="97"/>
      <c r="AC72" s="266"/>
      <c r="AD72" s="187"/>
      <c r="AE72" s="187"/>
      <c r="AF72" s="107"/>
    </row>
    <row r="73" spans="1:32" ht="12" customHeight="1" x14ac:dyDescent="0.2">
      <c r="A73" s="1582" t="s">
        <v>141</v>
      </c>
      <c r="B73" s="1579"/>
      <c r="D73" s="182"/>
      <c r="E73" s="248">
        <v>81.8</v>
      </c>
      <c r="F73" s="199"/>
      <c r="G73" s="97"/>
      <c r="H73" s="106">
        <v>81.900000000000006</v>
      </c>
      <c r="I73" s="186"/>
      <c r="J73" s="97"/>
      <c r="K73" s="106">
        <v>84</v>
      </c>
      <c r="L73" s="186"/>
      <c r="M73" s="109"/>
      <c r="N73" s="106">
        <v>83.9</v>
      </c>
      <c r="O73" s="107"/>
      <c r="P73" s="194"/>
      <c r="Q73" s="109">
        <v>82.8</v>
      </c>
      <c r="R73" s="195"/>
      <c r="S73" s="109"/>
      <c r="T73" s="106">
        <v>82.9</v>
      </c>
      <c r="U73" s="187"/>
      <c r="V73" s="109"/>
      <c r="W73" s="106">
        <v>84.3</v>
      </c>
      <c r="X73" s="106"/>
      <c r="Y73" s="106"/>
      <c r="Z73" s="106">
        <v>83.5</v>
      </c>
      <c r="AA73" s="187"/>
      <c r="AB73" s="97"/>
      <c r="AC73" s="265">
        <v>82.8</v>
      </c>
      <c r="AD73" s="187"/>
      <c r="AE73" s="187"/>
      <c r="AF73" s="106">
        <v>83.3</v>
      </c>
    </row>
    <row r="74" spans="1:32" ht="12" customHeight="1" x14ac:dyDescent="0.2">
      <c r="A74" s="1582" t="s">
        <v>401</v>
      </c>
      <c r="B74" s="1579"/>
      <c r="D74" s="182"/>
      <c r="E74" s="248">
        <v>83.2</v>
      </c>
      <c r="F74" s="199"/>
      <c r="G74" s="97"/>
      <c r="H74" s="106">
        <v>84.1</v>
      </c>
      <c r="I74" s="186"/>
      <c r="J74" s="97"/>
      <c r="K74" s="106">
        <v>85.5</v>
      </c>
      <c r="L74" s="186"/>
      <c r="M74" s="109"/>
      <c r="N74" s="106">
        <v>84.8</v>
      </c>
      <c r="O74" s="107"/>
      <c r="P74" s="194"/>
      <c r="Q74" s="109">
        <v>84.4</v>
      </c>
      <c r="R74" s="195"/>
      <c r="S74" s="109"/>
      <c r="T74" s="106">
        <v>85.9</v>
      </c>
      <c r="U74" s="187"/>
      <c r="V74" s="109"/>
      <c r="W74" s="106">
        <v>86.2</v>
      </c>
      <c r="X74" s="106"/>
      <c r="Y74" s="106"/>
      <c r="Z74" s="106">
        <v>84.4</v>
      </c>
      <c r="AA74" s="187"/>
      <c r="AB74" s="97"/>
      <c r="AC74" s="265">
        <v>84.5</v>
      </c>
      <c r="AD74" s="187"/>
      <c r="AE74" s="187"/>
      <c r="AF74" s="106">
        <v>85.3</v>
      </c>
    </row>
    <row r="75" spans="1:32" ht="8.1" customHeight="1" x14ac:dyDescent="0.2">
      <c r="D75" s="179"/>
      <c r="E75" s="317"/>
      <c r="F75" s="190"/>
      <c r="G75" s="88"/>
      <c r="H75" s="99"/>
      <c r="I75" s="99"/>
      <c r="J75" s="88"/>
      <c r="K75" s="99"/>
      <c r="L75" s="99"/>
      <c r="M75" s="88"/>
      <c r="P75" s="179"/>
      <c r="Q75" s="317"/>
      <c r="R75" s="190"/>
      <c r="S75" s="88"/>
      <c r="T75" s="99"/>
      <c r="U75" s="99"/>
      <c r="V75" s="88"/>
      <c r="W75" s="99"/>
      <c r="X75" s="99"/>
      <c r="Y75" s="99"/>
      <c r="Z75" s="99"/>
      <c r="AA75" s="99"/>
      <c r="AB75" s="88"/>
      <c r="AC75" s="99"/>
      <c r="AD75" s="99"/>
      <c r="AE75" s="99"/>
      <c r="AF75" s="312"/>
    </row>
    <row r="76" spans="1:32" ht="8.1" customHeight="1" x14ac:dyDescent="0.2">
      <c r="J76" s="88"/>
      <c r="K76" s="88"/>
      <c r="L76" s="88"/>
      <c r="V76" s="88"/>
      <c r="W76" s="88"/>
      <c r="X76" s="88"/>
      <c r="Y76" s="88"/>
      <c r="Z76" s="88"/>
      <c r="AA76" s="88"/>
    </row>
    <row r="77" spans="1:32" ht="14.25" x14ac:dyDescent="0.2">
      <c r="A77" s="272" t="s">
        <v>234</v>
      </c>
      <c r="B77" s="1576" t="s">
        <v>381</v>
      </c>
      <c r="C77" s="1577"/>
      <c r="D77" s="1577"/>
      <c r="E77" s="1577"/>
      <c r="F77" s="1577"/>
      <c r="G77" s="1577"/>
      <c r="H77" s="1577"/>
      <c r="I77" s="1577"/>
      <c r="J77" s="1577"/>
      <c r="K77" s="1577"/>
      <c r="L77" s="1577"/>
      <c r="M77" s="1577"/>
      <c r="N77" s="1577"/>
      <c r="O77" s="1577"/>
      <c r="P77" s="1577"/>
      <c r="Q77" s="1577"/>
      <c r="R77" s="1577"/>
      <c r="S77" s="1577"/>
      <c r="T77" s="1577"/>
      <c r="U77" s="1577"/>
      <c r="V77" s="1577"/>
      <c r="W77" s="1577"/>
      <c r="X77" s="1577"/>
      <c r="Y77" s="1577"/>
      <c r="Z77" s="1577"/>
      <c r="AA77" s="1577"/>
      <c r="AB77" s="1577"/>
      <c r="AC77" s="83"/>
      <c r="AD77" s="83"/>
      <c r="AE77" s="83"/>
      <c r="AF77" s="83"/>
    </row>
    <row r="78" spans="1:32" x14ac:dyDescent="0.2">
      <c r="A78" s="1101"/>
      <c r="B78" s="1101"/>
      <c r="C78" s="1101"/>
      <c r="D78" s="1101"/>
      <c r="E78" s="1101"/>
      <c r="F78" s="1101"/>
      <c r="G78" s="1101"/>
      <c r="H78" s="1101"/>
      <c r="I78" s="1101"/>
      <c r="J78" s="1101"/>
      <c r="K78" s="1101"/>
      <c r="L78" s="1101"/>
      <c r="M78" s="1101"/>
      <c r="N78" s="1101"/>
      <c r="O78" s="1101"/>
      <c r="P78" s="1101"/>
      <c r="Q78" s="1101"/>
      <c r="R78" s="1101"/>
      <c r="S78" s="1101"/>
      <c r="T78" s="1101"/>
      <c r="U78" s="1101"/>
      <c r="V78" s="1101"/>
      <c r="W78" s="1101"/>
      <c r="X78" s="1101"/>
      <c r="Y78" s="1101"/>
      <c r="Z78" s="1101"/>
      <c r="AA78" s="1101"/>
      <c r="AB78" s="1101"/>
    </row>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59" orientation="landscape" r:id="rId1"/>
      <headerFooter>
        <oddFooter>&amp;L&amp;K0070C0The Allstate Corporation 4Q19 Supplement&amp;R&amp;K000000&amp;A</oddFooter>
      </headerFooter>
    </customSheetView>
    <customSheetView guid="{2C9B2C1A-81A6-48A3-8FB1-DCFE0A20C29C}" fitToPage="1" topLeftCell="A37">
      <selection activeCell="Q70" sqref="Q70"/>
      <pageMargins left="0.25" right="0.25" top="0.5" bottom="0.5" header="0.3" footer="0.3"/>
      <printOptions horizontalCentered="1"/>
      <pageSetup scale="59" orientation="landscape" r:id="rId2"/>
      <headerFooter>
        <oddFooter>&amp;L&amp;K0070C0The Allstate Corporation 4Q19 Supplement&amp;R&amp;K000000&amp;A</oddFooter>
      </headerFooter>
    </customSheetView>
    <customSheetView guid="{890510C0-555E-4CA3-90D8-F97D8CDBC7E8}" fitToPage="1" topLeftCell="A40">
      <selection activeCell="H39" sqref="H39"/>
      <pageMargins left="0.25" right="0.25" top="0.5" bottom="0.5" header="0.3" footer="0.3"/>
      <printOptions horizontalCentered="1"/>
      <pageSetup scale="59"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59" orientation="landscape" r:id="rId4"/>
      <headerFooter>
        <oddFooter>&amp;L&amp;K0070C0The Allstate Corporation 4Q19 Supplement&amp;R&amp;K000000&amp;A</oddFooter>
      </headerFooter>
    </customSheetView>
    <customSheetView guid="{0B7FDDCE-76D6-4341-B795-862A34477CB3}" fitToPage="1" topLeftCell="A40">
      <selection activeCell="H39" sqref="H39"/>
      <pageMargins left="0.25" right="0.25" top="0.5" bottom="0.5" header="0.3" footer="0.3"/>
      <printOptions horizontalCentered="1"/>
      <pageSetup scale="59" orientation="landscape" r:id="rId5"/>
      <headerFooter>
        <oddFooter>&amp;L&amp;K0070C0The Allstate Corporation 4Q19 Supplement&amp;R&amp;K000000&amp;A</oddFooter>
      </headerFooter>
    </customSheetView>
    <customSheetView guid="{77D3E7D1-C189-4FFB-8084-AE3691A2CCAC}" fitToPage="1" topLeftCell="A43">
      <selection activeCell="Q70" sqref="Q70"/>
      <pageMargins left="0.25" right="0.25" top="0.5" bottom="0.5" header="0.3" footer="0.3"/>
      <printOptions horizontalCentered="1"/>
      <pageSetup scale="59" orientation="landscape" r:id="rId6"/>
      <headerFooter>
        <oddFooter>&amp;L&amp;K0070C0The Allstate Corporation 4Q19 Supplement&amp;R&amp;K000000&amp;A</oddFooter>
      </headerFooter>
    </customSheetView>
  </customSheetViews>
  <mergeCells count="73">
    <mergeCell ref="A14:B14"/>
    <mergeCell ref="A1:AF1"/>
    <mergeCell ref="A2:AF2"/>
    <mergeCell ref="AC4:AF4"/>
    <mergeCell ref="A11:B11"/>
    <mergeCell ref="A12:B12"/>
    <mergeCell ref="D4:AA4"/>
    <mergeCell ref="A4:B4"/>
    <mergeCell ref="A8:B8"/>
    <mergeCell ref="A9:B9"/>
    <mergeCell ref="A10:B10"/>
    <mergeCell ref="A13:B13"/>
    <mergeCell ref="A23:B23"/>
    <mergeCell ref="A24:B24"/>
    <mergeCell ref="A22:B22"/>
    <mergeCell ref="A15:B15"/>
    <mergeCell ref="A16:B16"/>
    <mergeCell ref="A17:B17"/>
    <mergeCell ref="A18:B18"/>
    <mergeCell ref="A19:B19"/>
    <mergeCell ref="A20:B20"/>
    <mergeCell ref="A21:B21"/>
    <mergeCell ref="A39:B39"/>
    <mergeCell ref="A40:B40"/>
    <mergeCell ref="A41:B41"/>
    <mergeCell ref="A42:B42"/>
    <mergeCell ref="A37:B37"/>
    <mergeCell ref="A38:B38"/>
    <mergeCell ref="A36:B36"/>
    <mergeCell ref="A25:B25"/>
    <mergeCell ref="A26:B26"/>
    <mergeCell ref="A27:B27"/>
    <mergeCell ref="A28:B28"/>
    <mergeCell ref="A29:B29"/>
    <mergeCell ref="A30:B30"/>
    <mergeCell ref="A31:B31"/>
    <mergeCell ref="A32:B32"/>
    <mergeCell ref="A33:B33"/>
    <mergeCell ref="A34:B34"/>
    <mergeCell ref="A35:B35"/>
    <mergeCell ref="A43:B43"/>
    <mergeCell ref="A44:B44"/>
    <mergeCell ref="A45:B45"/>
    <mergeCell ref="A46:B46"/>
    <mergeCell ref="A57:B57"/>
    <mergeCell ref="A47:B47"/>
    <mergeCell ref="A48:B48"/>
    <mergeCell ref="A49:B49"/>
    <mergeCell ref="A50:B50"/>
    <mergeCell ref="A51:B51"/>
    <mergeCell ref="A53:B53"/>
    <mergeCell ref="A54:B54"/>
    <mergeCell ref="A55:B55"/>
    <mergeCell ref="A56:B56"/>
    <mergeCell ref="A52:B52"/>
    <mergeCell ref="A74:B74"/>
    <mergeCell ref="B77:AB77"/>
    <mergeCell ref="A68:B68"/>
    <mergeCell ref="A69:B69"/>
    <mergeCell ref="A70:B70"/>
    <mergeCell ref="A71:B71"/>
    <mergeCell ref="A72:B72"/>
    <mergeCell ref="A73:B73"/>
    <mergeCell ref="A67:B67"/>
    <mergeCell ref="A58:B58"/>
    <mergeCell ref="A59:B59"/>
    <mergeCell ref="A60:B60"/>
    <mergeCell ref="A61:B61"/>
    <mergeCell ref="A62:B62"/>
    <mergeCell ref="A63:B63"/>
    <mergeCell ref="A64:B64"/>
    <mergeCell ref="A65:B65"/>
    <mergeCell ref="A66:B66"/>
  </mergeCells>
  <printOptions horizontalCentered="1"/>
  <pageMargins left="0.25" right="0.25" top="0.5" bottom="0.5" header="0.3" footer="0.3"/>
  <pageSetup scale="59" orientation="landscape" r:id="rId7"/>
  <headerFooter>
    <oddFooter>&amp;L&amp;K0070C0The Allstate Corporation 4Q19 Supplement&amp;R&amp;K000000&amp;A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F74"/>
  <sheetViews>
    <sheetView zoomScaleNormal="100" workbookViewId="0">
      <selection sqref="A1:AF1"/>
    </sheetView>
  </sheetViews>
  <sheetFormatPr defaultColWidth="13.7109375" defaultRowHeight="12.75" x14ac:dyDescent="0.2"/>
  <cols>
    <col min="1" max="1" width="2.5703125" style="83" customWidth="1"/>
    <col min="2" max="2" width="45.7109375" style="121" customWidth="1"/>
    <col min="3" max="3" width="2.28515625" style="83" customWidth="1"/>
    <col min="4" max="4" width="2.28515625" style="311" customWidth="1"/>
    <col min="5" max="5" width="10.28515625" style="311" customWidth="1"/>
    <col min="6" max="6" width="2.28515625" style="311" customWidth="1"/>
    <col min="7" max="7" width="2.28515625" style="167" customWidth="1"/>
    <col min="8" max="8" width="10.28515625" style="167" customWidth="1"/>
    <col min="9" max="9" width="2.28515625" style="167" customWidth="1"/>
    <col min="10" max="10" width="2.28515625" style="83" customWidth="1"/>
    <col min="11" max="11" width="10.28515625" style="83" customWidth="1"/>
    <col min="12" max="13" width="2.28515625" style="83" customWidth="1"/>
    <col min="14" max="14" width="10.28515625" style="83" customWidth="1"/>
    <col min="15" max="16" width="2.28515625" style="83" customWidth="1"/>
    <col min="17" max="17" width="10.28515625" style="83" customWidth="1"/>
    <col min="18" max="19" width="2.28515625" style="83" customWidth="1"/>
    <col min="20" max="20" width="10.28515625" style="83" customWidth="1"/>
    <col min="21" max="22" width="2.28515625" style="83" customWidth="1"/>
    <col min="23" max="23" width="10.28515625" style="83" customWidth="1"/>
    <col min="24" max="25" width="2.28515625" style="622" customWidth="1"/>
    <col min="26" max="26" width="10.28515625" style="622" customWidth="1"/>
    <col min="27" max="28" width="2.28515625" style="83" customWidth="1"/>
    <col min="29" max="29" width="10.28515625" style="311" customWidth="1"/>
    <col min="30" max="31" width="2.28515625" style="311" customWidth="1"/>
    <col min="32" max="32" width="10.28515625" style="311" customWidth="1"/>
    <col min="33" max="34" width="2.28515625" style="83" customWidth="1"/>
    <col min="35" max="16384" width="13.7109375" style="83"/>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4.1" customHeight="1" x14ac:dyDescent="0.25">
      <c r="A2" s="1620" t="s">
        <v>182</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x14ac:dyDescent="0.2">
      <c r="A3" s="1321"/>
      <c r="B3" s="1403"/>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619" t="s">
        <v>45</v>
      </c>
      <c r="B4" s="1606"/>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345"/>
      <c r="AC4" s="1507" t="s">
        <v>9</v>
      </c>
      <c r="AD4" s="1508"/>
      <c r="AE4" s="1508"/>
      <c r="AF4" s="1508"/>
    </row>
    <row r="5" spans="1:32" ht="15.75" customHeight="1" x14ac:dyDescent="0.2">
      <c r="A5" s="1321"/>
      <c r="B5" s="1403"/>
      <c r="C5" s="1321"/>
      <c r="D5" s="1321"/>
      <c r="E5" s="1321"/>
      <c r="F5" s="1321"/>
      <c r="G5" s="1321"/>
      <c r="H5" s="1321"/>
      <c r="I5" s="1321"/>
      <c r="J5" s="344"/>
      <c r="K5" s="344"/>
      <c r="L5" s="344"/>
      <c r="M5" s="344"/>
      <c r="N5" s="344"/>
      <c r="O5" s="344"/>
      <c r="P5" s="344"/>
      <c r="Q5" s="344"/>
      <c r="R5" s="344"/>
      <c r="S5" s="344"/>
      <c r="T5" s="344"/>
      <c r="U5" s="344"/>
      <c r="V5" s="344"/>
      <c r="W5" s="344"/>
      <c r="X5" s="344"/>
      <c r="Y5" s="344"/>
      <c r="Z5" s="344"/>
      <c r="AA5" s="344"/>
      <c r="AB5" s="344"/>
      <c r="AC5" s="341"/>
      <c r="AD5" s="341"/>
      <c r="AE5" s="341"/>
      <c r="AF5" s="341"/>
    </row>
    <row r="6" spans="1:32" ht="25.9" customHeight="1" x14ac:dyDescent="0.25">
      <c r="A6" s="1321"/>
      <c r="B6" s="1403"/>
      <c r="C6" s="1321"/>
      <c r="D6" s="337"/>
      <c r="E6" s="633" t="s">
        <v>630</v>
      </c>
      <c r="F6" s="338"/>
      <c r="G6" s="1324"/>
      <c r="H6" s="334" t="s">
        <v>547</v>
      </c>
      <c r="I6" s="1368"/>
      <c r="J6" s="1324"/>
      <c r="K6" s="334" t="s">
        <v>493</v>
      </c>
      <c r="L6" s="1368"/>
      <c r="M6" s="1324"/>
      <c r="N6" s="334" t="s">
        <v>326</v>
      </c>
      <c r="O6" s="1369"/>
      <c r="P6" s="337"/>
      <c r="Q6" s="1366" t="s">
        <v>10</v>
      </c>
      <c r="R6" s="1370"/>
      <c r="S6" s="1371"/>
      <c r="T6" s="334" t="s">
        <v>327</v>
      </c>
      <c r="U6" s="1324"/>
      <c r="V6" s="1371"/>
      <c r="W6" s="334" t="s">
        <v>0</v>
      </c>
      <c r="X6" s="1394"/>
      <c r="Y6" s="1394"/>
      <c r="Z6" s="334" t="s">
        <v>1</v>
      </c>
      <c r="AA6" s="1324"/>
      <c r="AB6" s="1324"/>
      <c r="AC6" s="1345" t="s">
        <v>630</v>
      </c>
      <c r="AD6" s="1311"/>
      <c r="AE6" s="1311"/>
      <c r="AF6" s="970" t="s">
        <v>10</v>
      </c>
    </row>
    <row r="7" spans="1:32" ht="8.1" customHeight="1" x14ac:dyDescent="0.2">
      <c r="A7" s="1321"/>
      <c r="B7" s="1403"/>
      <c r="C7" s="1321"/>
      <c r="D7" s="342"/>
      <c r="E7" s="341"/>
      <c r="F7" s="343"/>
      <c r="G7" s="344"/>
      <c r="H7" s="341"/>
      <c r="I7" s="345"/>
      <c r="J7" s="344"/>
      <c r="K7" s="341"/>
      <c r="L7" s="345"/>
      <c r="M7" s="344"/>
      <c r="N7" s="341"/>
      <c r="O7" s="1321"/>
      <c r="P7" s="342"/>
      <c r="Q7" s="341"/>
      <c r="R7" s="343"/>
      <c r="S7" s="344"/>
      <c r="T7" s="341"/>
      <c r="U7" s="345"/>
      <c r="V7" s="344"/>
      <c r="W7" s="341"/>
      <c r="X7" s="344"/>
      <c r="Y7" s="344"/>
      <c r="Z7" s="341"/>
      <c r="AA7" s="345"/>
      <c r="AB7" s="344"/>
      <c r="AC7" s="341"/>
      <c r="AD7" s="1321"/>
      <c r="AE7" s="1321"/>
      <c r="AF7" s="341"/>
    </row>
    <row r="8" spans="1:32" ht="12" customHeight="1" x14ac:dyDescent="0.2">
      <c r="A8" s="1642" t="s">
        <v>180</v>
      </c>
      <c r="B8" s="1606"/>
      <c r="C8" s="1321"/>
      <c r="D8" s="342"/>
      <c r="E8" s="346">
        <v>240</v>
      </c>
      <c r="F8" s="364"/>
      <c r="G8" s="361"/>
      <c r="H8" s="347">
        <v>278</v>
      </c>
      <c r="I8" s="769"/>
      <c r="J8" s="361"/>
      <c r="K8" s="347">
        <v>278</v>
      </c>
      <c r="L8" s="769"/>
      <c r="M8" s="346"/>
      <c r="N8" s="347">
        <v>224</v>
      </c>
      <c r="O8" s="348"/>
      <c r="P8" s="349"/>
      <c r="Q8" s="346">
        <v>247</v>
      </c>
      <c r="R8" s="350"/>
      <c r="S8" s="346"/>
      <c r="T8" s="347">
        <v>271</v>
      </c>
      <c r="U8" s="769"/>
      <c r="V8" s="346"/>
      <c r="W8" s="347">
        <v>275</v>
      </c>
      <c r="X8" s="347"/>
      <c r="Y8" s="347"/>
      <c r="Z8" s="347">
        <v>223</v>
      </c>
      <c r="AA8" s="769"/>
      <c r="AB8" s="346"/>
      <c r="AC8" s="347">
        <v>1020</v>
      </c>
      <c r="AD8" s="348"/>
      <c r="AE8" s="348"/>
      <c r="AF8" s="347">
        <v>1016</v>
      </c>
    </row>
    <row r="9" spans="1:32" ht="8.1" customHeight="1" x14ac:dyDescent="0.2">
      <c r="A9" s="1606"/>
      <c r="B9" s="1606"/>
      <c r="C9" s="1321"/>
      <c r="D9" s="342"/>
      <c r="E9" s="365"/>
      <c r="F9" s="364"/>
      <c r="G9" s="361"/>
      <c r="H9" s="362"/>
      <c r="I9" s="365"/>
      <c r="J9" s="361"/>
      <c r="K9" s="362"/>
      <c r="L9" s="365"/>
      <c r="M9" s="361"/>
      <c r="N9" s="362"/>
      <c r="O9" s="362"/>
      <c r="P9" s="363"/>
      <c r="Q9" s="365"/>
      <c r="R9" s="364"/>
      <c r="S9" s="361"/>
      <c r="T9" s="362"/>
      <c r="U9" s="365"/>
      <c r="V9" s="361"/>
      <c r="W9" s="362"/>
      <c r="X9" s="362"/>
      <c r="Y9" s="362"/>
      <c r="Z9" s="362"/>
      <c r="AA9" s="365"/>
      <c r="AB9" s="361"/>
      <c r="AC9" s="362"/>
      <c r="AD9" s="362"/>
      <c r="AE9" s="362"/>
      <c r="AF9" s="362"/>
    </row>
    <row r="10" spans="1:32" ht="12" customHeight="1" x14ac:dyDescent="0.2">
      <c r="A10" s="1642" t="s">
        <v>181</v>
      </c>
      <c r="B10" s="1606"/>
      <c r="C10" s="1321"/>
      <c r="D10" s="342"/>
      <c r="E10" s="365"/>
      <c r="F10" s="364"/>
      <c r="G10" s="361"/>
      <c r="H10" s="362"/>
      <c r="I10" s="365"/>
      <c r="J10" s="361"/>
      <c r="K10" s="362"/>
      <c r="L10" s="365"/>
      <c r="M10" s="361"/>
      <c r="N10" s="362"/>
      <c r="O10" s="362"/>
      <c r="P10" s="363"/>
      <c r="Q10" s="365"/>
      <c r="R10" s="364"/>
      <c r="S10" s="361"/>
      <c r="T10" s="362"/>
      <c r="U10" s="365"/>
      <c r="V10" s="361"/>
      <c r="W10" s="362"/>
      <c r="X10" s="362"/>
      <c r="Y10" s="362"/>
      <c r="Z10" s="362"/>
      <c r="AA10" s="365"/>
      <c r="AB10" s="361"/>
      <c r="AC10" s="362"/>
      <c r="AD10" s="362"/>
      <c r="AE10" s="362"/>
      <c r="AF10" s="362"/>
    </row>
    <row r="11" spans="1:32" ht="12" customHeight="1" x14ac:dyDescent="0.2">
      <c r="A11" s="1646" t="s">
        <v>141</v>
      </c>
      <c r="B11" s="1651"/>
      <c r="C11" s="1321"/>
      <c r="D11" s="342"/>
      <c r="E11" s="346">
        <v>134</v>
      </c>
      <c r="F11" s="364"/>
      <c r="G11" s="361"/>
      <c r="H11" s="347">
        <v>136</v>
      </c>
      <c r="I11" s="769"/>
      <c r="J11" s="361"/>
      <c r="K11" s="347">
        <v>135</v>
      </c>
      <c r="L11" s="769"/>
      <c r="M11" s="346"/>
      <c r="N11" s="347">
        <v>134</v>
      </c>
      <c r="O11" s="348"/>
      <c r="P11" s="349"/>
      <c r="Q11" s="346">
        <v>135</v>
      </c>
      <c r="R11" s="350"/>
      <c r="S11" s="346"/>
      <c r="T11" s="347">
        <v>133</v>
      </c>
      <c r="U11" s="769"/>
      <c r="V11" s="346"/>
      <c r="W11" s="347">
        <v>135</v>
      </c>
      <c r="X11" s="347"/>
      <c r="Y11" s="347"/>
      <c r="Z11" s="347">
        <v>134</v>
      </c>
      <c r="AA11" s="769"/>
      <c r="AB11" s="346"/>
      <c r="AC11" s="347">
        <v>539</v>
      </c>
      <c r="AD11" s="348"/>
      <c r="AE11" s="348"/>
      <c r="AF11" s="347">
        <v>537</v>
      </c>
    </row>
    <row r="12" spans="1:32" ht="12" customHeight="1" x14ac:dyDescent="0.2">
      <c r="A12" s="1646" t="s">
        <v>142</v>
      </c>
      <c r="B12" s="1651"/>
      <c r="C12" s="1321"/>
      <c r="D12" s="342"/>
      <c r="E12" s="352">
        <v>100</v>
      </c>
      <c r="F12" s="364"/>
      <c r="G12" s="361"/>
      <c r="H12" s="353">
        <v>101</v>
      </c>
      <c r="I12" s="767"/>
      <c r="J12" s="361"/>
      <c r="K12" s="353">
        <v>99</v>
      </c>
      <c r="L12" s="767"/>
      <c r="M12" s="352"/>
      <c r="N12" s="353">
        <v>99</v>
      </c>
      <c r="O12" s="354"/>
      <c r="P12" s="355"/>
      <c r="Q12" s="352">
        <v>101</v>
      </c>
      <c r="R12" s="356"/>
      <c r="S12" s="352"/>
      <c r="T12" s="353">
        <v>100</v>
      </c>
      <c r="U12" s="767"/>
      <c r="V12" s="352"/>
      <c r="W12" s="353">
        <v>100</v>
      </c>
      <c r="X12" s="353"/>
      <c r="Y12" s="353"/>
      <c r="Z12" s="353">
        <v>101</v>
      </c>
      <c r="AA12" s="767"/>
      <c r="AB12" s="352"/>
      <c r="AC12" s="353">
        <v>399</v>
      </c>
      <c r="AD12" s="354"/>
      <c r="AE12" s="354"/>
      <c r="AF12" s="353">
        <v>402</v>
      </c>
    </row>
    <row r="13" spans="1:32" ht="12" customHeight="1" x14ac:dyDescent="0.2">
      <c r="A13" s="1646" t="s">
        <v>145</v>
      </c>
      <c r="B13" s="1651"/>
      <c r="C13" s="1321"/>
      <c r="D13" s="342"/>
      <c r="E13" s="358">
        <v>20</v>
      </c>
      <c r="F13" s="364"/>
      <c r="G13" s="361"/>
      <c r="H13" s="358">
        <v>20</v>
      </c>
      <c r="I13" s="767"/>
      <c r="J13" s="361"/>
      <c r="K13" s="358">
        <v>20</v>
      </c>
      <c r="L13" s="767"/>
      <c r="M13" s="352"/>
      <c r="N13" s="358">
        <v>20</v>
      </c>
      <c r="O13" s="354"/>
      <c r="P13" s="355"/>
      <c r="Q13" s="358">
        <v>20</v>
      </c>
      <c r="R13" s="356"/>
      <c r="S13" s="352"/>
      <c r="T13" s="358">
        <v>21</v>
      </c>
      <c r="U13" s="767"/>
      <c r="V13" s="352"/>
      <c r="W13" s="358">
        <v>21</v>
      </c>
      <c r="X13" s="352"/>
      <c r="Y13" s="352"/>
      <c r="Z13" s="358">
        <v>22</v>
      </c>
      <c r="AA13" s="767"/>
      <c r="AB13" s="352"/>
      <c r="AC13" s="358">
        <v>80</v>
      </c>
      <c r="AD13" s="354"/>
      <c r="AE13" s="354"/>
      <c r="AF13" s="358">
        <v>84</v>
      </c>
    </row>
    <row r="14" spans="1:32" ht="12" customHeight="1" x14ac:dyDescent="0.2">
      <c r="A14" s="1646" t="s">
        <v>438</v>
      </c>
      <c r="B14" s="1651"/>
      <c r="C14" s="1321"/>
      <c r="D14" s="342"/>
      <c r="E14" s="1404">
        <v>254</v>
      </c>
      <c r="F14" s="364"/>
      <c r="G14" s="361"/>
      <c r="H14" s="1404">
        <v>257</v>
      </c>
      <c r="I14" s="769"/>
      <c r="J14" s="361"/>
      <c r="K14" s="1404">
        <v>254</v>
      </c>
      <c r="L14" s="769"/>
      <c r="M14" s="346"/>
      <c r="N14" s="1404">
        <v>253</v>
      </c>
      <c r="O14" s="348"/>
      <c r="P14" s="349"/>
      <c r="Q14" s="1404">
        <v>256</v>
      </c>
      <c r="R14" s="350"/>
      <c r="S14" s="346"/>
      <c r="T14" s="1404">
        <v>254</v>
      </c>
      <c r="U14" s="769"/>
      <c r="V14" s="346"/>
      <c r="W14" s="1404">
        <v>256</v>
      </c>
      <c r="X14" s="346"/>
      <c r="Y14" s="346"/>
      <c r="Z14" s="1404">
        <v>257</v>
      </c>
      <c r="AA14" s="769"/>
      <c r="AB14" s="346"/>
      <c r="AC14" s="1404">
        <v>1018</v>
      </c>
      <c r="AD14" s="348"/>
      <c r="AE14" s="348"/>
      <c r="AF14" s="1404">
        <v>1023</v>
      </c>
    </row>
    <row r="15" spans="1:32" ht="8.1" customHeight="1" x14ac:dyDescent="0.2">
      <c r="A15" s="1606"/>
      <c r="B15" s="1606"/>
      <c r="C15" s="1321"/>
      <c r="D15" s="342"/>
      <c r="E15" s="365"/>
      <c r="F15" s="364"/>
      <c r="G15" s="361"/>
      <c r="H15" s="362"/>
      <c r="I15" s="365"/>
      <c r="J15" s="361"/>
      <c r="K15" s="362"/>
      <c r="L15" s="365"/>
      <c r="M15" s="361"/>
      <c r="N15" s="362"/>
      <c r="O15" s="362"/>
      <c r="P15" s="363"/>
      <c r="Q15" s="365"/>
      <c r="R15" s="364"/>
      <c r="S15" s="361"/>
      <c r="T15" s="362"/>
      <c r="U15" s="365"/>
      <c r="V15" s="361"/>
      <c r="W15" s="362"/>
      <c r="X15" s="362"/>
      <c r="Y15" s="362"/>
      <c r="Z15" s="362"/>
      <c r="AA15" s="365"/>
      <c r="AB15" s="361"/>
      <c r="AC15" s="362"/>
      <c r="AD15" s="362"/>
      <c r="AE15" s="362"/>
      <c r="AF15" s="362"/>
    </row>
    <row r="16" spans="1:32" ht="12" customHeight="1" x14ac:dyDescent="0.2">
      <c r="A16" s="1642" t="s">
        <v>59</v>
      </c>
      <c r="B16" s="1606"/>
      <c r="C16" s="1321"/>
      <c r="D16" s="342"/>
      <c r="E16" s="365"/>
      <c r="F16" s="364"/>
      <c r="G16" s="361"/>
      <c r="H16" s="362"/>
      <c r="I16" s="365"/>
      <c r="J16" s="361"/>
      <c r="K16" s="362"/>
      <c r="L16" s="365"/>
      <c r="M16" s="361"/>
      <c r="N16" s="362"/>
      <c r="O16" s="362"/>
      <c r="P16" s="363"/>
      <c r="Q16" s="365"/>
      <c r="R16" s="364"/>
      <c r="S16" s="361"/>
      <c r="T16" s="362"/>
      <c r="U16" s="365"/>
      <c r="V16" s="361"/>
      <c r="W16" s="362"/>
      <c r="X16" s="362"/>
      <c r="Y16" s="362"/>
      <c r="Z16" s="362"/>
      <c r="AA16" s="365"/>
      <c r="AB16" s="361"/>
      <c r="AC16" s="362"/>
      <c r="AD16" s="362"/>
      <c r="AE16" s="362"/>
      <c r="AF16" s="362"/>
    </row>
    <row r="17" spans="1:32" ht="12" customHeight="1" x14ac:dyDescent="0.2">
      <c r="A17" s="1646" t="s">
        <v>141</v>
      </c>
      <c r="B17" s="1651"/>
      <c r="C17" s="1321"/>
      <c r="D17" s="342"/>
      <c r="E17" s="346">
        <v>0</v>
      </c>
      <c r="F17" s="364"/>
      <c r="G17" s="361"/>
      <c r="H17" s="347">
        <v>2</v>
      </c>
      <c r="I17" s="769"/>
      <c r="J17" s="361"/>
      <c r="K17" s="347">
        <v>0</v>
      </c>
      <c r="L17" s="769"/>
      <c r="M17" s="346"/>
      <c r="N17" s="347">
        <v>1</v>
      </c>
      <c r="O17" s="348"/>
      <c r="P17" s="349"/>
      <c r="Q17" s="346">
        <v>1</v>
      </c>
      <c r="R17" s="350"/>
      <c r="S17" s="346"/>
      <c r="T17" s="347">
        <v>0</v>
      </c>
      <c r="U17" s="769"/>
      <c r="V17" s="346"/>
      <c r="W17" s="347">
        <v>1</v>
      </c>
      <c r="X17" s="347"/>
      <c r="Y17" s="347"/>
      <c r="Z17" s="347">
        <v>1</v>
      </c>
      <c r="AA17" s="769"/>
      <c r="AB17" s="346"/>
      <c r="AC17" s="347">
        <v>3</v>
      </c>
      <c r="AD17" s="348"/>
      <c r="AE17" s="348"/>
      <c r="AF17" s="347">
        <v>3</v>
      </c>
    </row>
    <row r="18" spans="1:32" x14ac:dyDescent="0.2">
      <c r="A18" s="1646" t="s">
        <v>142</v>
      </c>
      <c r="B18" s="1651"/>
      <c r="C18" s="1321"/>
      <c r="D18" s="342"/>
      <c r="E18" s="352">
        <v>1</v>
      </c>
      <c r="F18" s="364"/>
      <c r="G18" s="361"/>
      <c r="H18" s="353">
        <v>0</v>
      </c>
      <c r="I18" s="767"/>
      <c r="J18" s="361"/>
      <c r="K18" s="353">
        <v>1</v>
      </c>
      <c r="L18" s="767"/>
      <c r="M18" s="352"/>
      <c r="N18" s="353">
        <v>0</v>
      </c>
      <c r="O18" s="354"/>
      <c r="P18" s="355"/>
      <c r="Q18" s="352">
        <v>0</v>
      </c>
      <c r="R18" s="356"/>
      <c r="S18" s="352"/>
      <c r="T18" s="353">
        <v>1</v>
      </c>
      <c r="U18" s="767"/>
      <c r="V18" s="352"/>
      <c r="W18" s="353">
        <v>1</v>
      </c>
      <c r="X18" s="353"/>
      <c r="Y18" s="353"/>
      <c r="Z18" s="353">
        <v>0</v>
      </c>
      <c r="AA18" s="767"/>
      <c r="AB18" s="352"/>
      <c r="AC18" s="353">
        <v>2</v>
      </c>
      <c r="AD18" s="354"/>
      <c r="AE18" s="354"/>
      <c r="AF18" s="353">
        <v>2</v>
      </c>
    </row>
    <row r="19" spans="1:32" x14ac:dyDescent="0.2">
      <c r="A19" s="1646" t="s">
        <v>438</v>
      </c>
      <c r="B19" s="1651"/>
      <c r="C19" s="1321"/>
      <c r="D19" s="342"/>
      <c r="E19" s="1404">
        <v>1</v>
      </c>
      <c r="F19" s="364"/>
      <c r="G19" s="361"/>
      <c r="H19" s="1404">
        <v>2</v>
      </c>
      <c r="I19" s="769"/>
      <c r="J19" s="361"/>
      <c r="K19" s="1404">
        <v>1</v>
      </c>
      <c r="L19" s="769"/>
      <c r="M19" s="346"/>
      <c r="N19" s="1404">
        <v>1</v>
      </c>
      <c r="O19" s="348"/>
      <c r="P19" s="349"/>
      <c r="Q19" s="1404">
        <v>1</v>
      </c>
      <c r="R19" s="350"/>
      <c r="S19" s="346"/>
      <c r="T19" s="1404">
        <v>1</v>
      </c>
      <c r="U19" s="769"/>
      <c r="V19" s="346"/>
      <c r="W19" s="1404">
        <v>2</v>
      </c>
      <c r="X19" s="346"/>
      <c r="Y19" s="346"/>
      <c r="Z19" s="1404">
        <v>1</v>
      </c>
      <c r="AA19" s="769"/>
      <c r="AB19" s="346"/>
      <c r="AC19" s="1404">
        <v>5</v>
      </c>
      <c r="AD19" s="348"/>
      <c r="AE19" s="348"/>
      <c r="AF19" s="1404">
        <v>5</v>
      </c>
    </row>
    <row r="20" spans="1:32" ht="8.1" customHeight="1" x14ac:dyDescent="0.2">
      <c r="A20" s="1606"/>
      <c r="B20" s="1606"/>
      <c r="C20" s="1321"/>
      <c r="D20" s="342"/>
      <c r="E20" s="365"/>
      <c r="F20" s="364"/>
      <c r="G20" s="361"/>
      <c r="H20" s="362"/>
      <c r="I20" s="365"/>
      <c r="J20" s="361"/>
      <c r="K20" s="362"/>
      <c r="L20" s="365"/>
      <c r="M20" s="361"/>
      <c r="N20" s="362"/>
      <c r="O20" s="362"/>
      <c r="P20" s="363"/>
      <c r="Q20" s="365"/>
      <c r="R20" s="364"/>
      <c r="S20" s="361"/>
      <c r="T20" s="362"/>
      <c r="U20" s="365"/>
      <c r="V20" s="361"/>
      <c r="W20" s="362"/>
      <c r="X20" s="362"/>
      <c r="Y20" s="362"/>
      <c r="Z20" s="362"/>
      <c r="AA20" s="365"/>
      <c r="AB20" s="361"/>
      <c r="AC20" s="362"/>
      <c r="AD20" s="362"/>
      <c r="AE20" s="362"/>
      <c r="AF20" s="362"/>
    </row>
    <row r="21" spans="1:32" ht="12" customHeight="1" x14ac:dyDescent="0.2">
      <c r="A21" s="1642" t="s">
        <v>409</v>
      </c>
      <c r="B21" s="1606"/>
      <c r="C21" s="1321"/>
      <c r="D21" s="342"/>
      <c r="E21" s="365"/>
      <c r="F21" s="364"/>
      <c r="G21" s="361"/>
      <c r="H21" s="362"/>
      <c r="I21" s="365"/>
      <c r="J21" s="361"/>
      <c r="K21" s="362"/>
      <c r="L21" s="365"/>
      <c r="M21" s="361"/>
      <c r="N21" s="362"/>
      <c r="O21" s="362"/>
      <c r="P21" s="363"/>
      <c r="Q21" s="365"/>
      <c r="R21" s="364"/>
      <c r="S21" s="361"/>
      <c r="T21" s="362"/>
      <c r="U21" s="365"/>
      <c r="V21" s="361"/>
      <c r="W21" s="362"/>
      <c r="X21" s="362"/>
      <c r="Y21" s="362"/>
      <c r="Z21" s="362"/>
      <c r="AA21" s="365"/>
      <c r="AB21" s="361"/>
      <c r="AC21" s="362"/>
      <c r="AD21" s="362"/>
      <c r="AE21" s="362"/>
      <c r="AF21" s="362"/>
    </row>
    <row r="22" spans="1:32" ht="12" customHeight="1" x14ac:dyDescent="0.2">
      <c r="A22" s="1646" t="s">
        <v>141</v>
      </c>
      <c r="B22" s="1651"/>
      <c r="C22" s="1321"/>
      <c r="D22" s="342"/>
      <c r="E22" s="346">
        <v>88</v>
      </c>
      <c r="F22" s="364"/>
      <c r="G22" s="361"/>
      <c r="H22" s="347">
        <v>94</v>
      </c>
      <c r="I22" s="769"/>
      <c r="J22" s="361"/>
      <c r="K22" s="347">
        <v>87</v>
      </c>
      <c r="L22" s="769"/>
      <c r="M22" s="346"/>
      <c r="N22" s="347">
        <v>91</v>
      </c>
      <c r="O22" s="348"/>
      <c r="P22" s="349"/>
      <c r="Q22" s="346">
        <v>99</v>
      </c>
      <c r="R22" s="350"/>
      <c r="S22" s="346"/>
      <c r="T22" s="347">
        <v>83</v>
      </c>
      <c r="U22" s="769"/>
      <c r="V22" s="346"/>
      <c r="W22" s="347">
        <v>82</v>
      </c>
      <c r="X22" s="347"/>
      <c r="Y22" s="347"/>
      <c r="Z22" s="347">
        <v>85</v>
      </c>
      <c r="AA22" s="769"/>
      <c r="AB22" s="346"/>
      <c r="AC22" s="347">
        <v>360</v>
      </c>
      <c r="AD22" s="348"/>
      <c r="AE22" s="348"/>
      <c r="AF22" s="347">
        <v>349</v>
      </c>
    </row>
    <row r="23" spans="1:32" ht="12" customHeight="1" x14ac:dyDescent="0.2">
      <c r="A23" s="1646" t="s">
        <v>142</v>
      </c>
      <c r="B23" s="1651"/>
      <c r="C23" s="1321"/>
      <c r="D23" s="342"/>
      <c r="E23" s="352">
        <v>52</v>
      </c>
      <c r="F23" s="364"/>
      <c r="G23" s="361"/>
      <c r="H23" s="353">
        <v>82</v>
      </c>
      <c r="I23" s="767"/>
      <c r="J23" s="361"/>
      <c r="K23" s="353">
        <v>66</v>
      </c>
      <c r="L23" s="767"/>
      <c r="M23" s="352"/>
      <c r="N23" s="353">
        <v>72</v>
      </c>
      <c r="O23" s="354"/>
      <c r="P23" s="355"/>
      <c r="Q23" s="352">
        <v>58</v>
      </c>
      <c r="R23" s="356"/>
      <c r="S23" s="352"/>
      <c r="T23" s="353">
        <v>70</v>
      </c>
      <c r="U23" s="767"/>
      <c r="V23" s="352"/>
      <c r="W23" s="353">
        <v>75</v>
      </c>
      <c r="X23" s="353"/>
      <c r="Y23" s="353"/>
      <c r="Z23" s="353">
        <v>65</v>
      </c>
      <c r="AA23" s="767"/>
      <c r="AB23" s="352"/>
      <c r="AC23" s="353">
        <v>272</v>
      </c>
      <c r="AD23" s="354"/>
      <c r="AE23" s="354"/>
      <c r="AF23" s="353">
        <v>268</v>
      </c>
    </row>
    <row r="24" spans="1:32" ht="12" customHeight="1" x14ac:dyDescent="0.2">
      <c r="A24" s="1646" t="s">
        <v>145</v>
      </c>
      <c r="B24" s="1651"/>
      <c r="C24" s="1321"/>
      <c r="D24" s="342"/>
      <c r="E24" s="358">
        <v>15</v>
      </c>
      <c r="F24" s="364"/>
      <c r="G24" s="361"/>
      <c r="H24" s="358">
        <v>17</v>
      </c>
      <c r="I24" s="767"/>
      <c r="J24" s="361"/>
      <c r="K24" s="358">
        <v>14</v>
      </c>
      <c r="L24" s="767"/>
      <c r="M24" s="352"/>
      <c r="N24" s="358">
        <v>11</v>
      </c>
      <c r="O24" s="354"/>
      <c r="P24" s="355"/>
      <c r="Q24" s="358">
        <v>18</v>
      </c>
      <c r="R24" s="356"/>
      <c r="S24" s="352"/>
      <c r="T24" s="358">
        <v>9</v>
      </c>
      <c r="U24" s="767"/>
      <c r="V24" s="352"/>
      <c r="W24" s="358">
        <v>8</v>
      </c>
      <c r="X24" s="352"/>
      <c r="Y24" s="352"/>
      <c r="Z24" s="358">
        <v>16</v>
      </c>
      <c r="AA24" s="767"/>
      <c r="AB24" s="352"/>
      <c r="AC24" s="358">
        <v>57</v>
      </c>
      <c r="AD24" s="354"/>
      <c r="AE24" s="354"/>
      <c r="AF24" s="358">
        <v>51</v>
      </c>
    </row>
    <row r="25" spans="1:32" ht="12" customHeight="1" x14ac:dyDescent="0.2">
      <c r="A25" s="1646" t="s">
        <v>438</v>
      </c>
      <c r="B25" s="1651"/>
      <c r="C25" s="1321"/>
      <c r="D25" s="342"/>
      <c r="E25" s="1404">
        <v>155</v>
      </c>
      <c r="F25" s="364"/>
      <c r="G25" s="361"/>
      <c r="H25" s="1404">
        <v>193</v>
      </c>
      <c r="I25" s="769"/>
      <c r="J25" s="361"/>
      <c r="K25" s="1404">
        <v>167</v>
      </c>
      <c r="L25" s="769"/>
      <c r="M25" s="346"/>
      <c r="N25" s="1404">
        <v>174</v>
      </c>
      <c r="O25" s="348"/>
      <c r="P25" s="349"/>
      <c r="Q25" s="1404">
        <v>175</v>
      </c>
      <c r="R25" s="350"/>
      <c r="S25" s="346"/>
      <c r="T25" s="1404">
        <v>162</v>
      </c>
      <c r="U25" s="769"/>
      <c r="V25" s="346"/>
      <c r="W25" s="1404">
        <v>165</v>
      </c>
      <c r="X25" s="346"/>
      <c r="Y25" s="346"/>
      <c r="Z25" s="1404">
        <v>166</v>
      </c>
      <c r="AA25" s="769"/>
      <c r="AB25" s="346"/>
      <c r="AC25" s="1404">
        <v>689</v>
      </c>
      <c r="AD25" s="348"/>
      <c r="AE25" s="348"/>
      <c r="AF25" s="1404">
        <v>668</v>
      </c>
    </row>
    <row r="26" spans="1:32" ht="8.1" customHeight="1" x14ac:dyDescent="0.2">
      <c r="A26" s="1606"/>
      <c r="B26" s="1606"/>
      <c r="C26" s="1321"/>
      <c r="D26" s="342"/>
      <c r="E26" s="365"/>
      <c r="F26" s="364"/>
      <c r="G26" s="361"/>
      <c r="H26" s="362"/>
      <c r="I26" s="365"/>
      <c r="J26" s="361"/>
      <c r="K26" s="362"/>
      <c r="L26" s="365"/>
      <c r="M26" s="361"/>
      <c r="N26" s="362"/>
      <c r="O26" s="362"/>
      <c r="P26" s="363"/>
      <c r="Q26" s="365"/>
      <c r="R26" s="364"/>
      <c r="S26" s="361"/>
      <c r="T26" s="362"/>
      <c r="U26" s="365"/>
      <c r="V26" s="361"/>
      <c r="W26" s="362"/>
      <c r="X26" s="362"/>
      <c r="Y26" s="362"/>
      <c r="Z26" s="362"/>
      <c r="AA26" s="365"/>
      <c r="AB26" s="361"/>
      <c r="AC26" s="362"/>
      <c r="AD26" s="362"/>
      <c r="AE26" s="362"/>
      <c r="AF26" s="362"/>
    </row>
    <row r="27" spans="1:32" ht="12" customHeight="1" x14ac:dyDescent="0.2">
      <c r="A27" s="1642" t="s">
        <v>410</v>
      </c>
      <c r="B27" s="1606"/>
      <c r="C27" s="1321"/>
      <c r="D27" s="342"/>
      <c r="E27" s="365"/>
      <c r="F27" s="364"/>
      <c r="G27" s="361"/>
      <c r="H27" s="362"/>
      <c r="I27" s="365"/>
      <c r="J27" s="361"/>
      <c r="K27" s="362"/>
      <c r="L27" s="365"/>
      <c r="M27" s="361"/>
      <c r="N27" s="362"/>
      <c r="O27" s="362"/>
      <c r="P27" s="363"/>
      <c r="Q27" s="365"/>
      <c r="R27" s="364"/>
      <c r="S27" s="361"/>
      <c r="T27" s="362"/>
      <c r="U27" s="365"/>
      <c r="V27" s="361"/>
      <c r="W27" s="362"/>
      <c r="X27" s="362"/>
      <c r="Y27" s="362"/>
      <c r="Z27" s="362"/>
      <c r="AA27" s="365"/>
      <c r="AB27" s="361"/>
      <c r="AC27" s="362"/>
      <c r="AD27" s="362"/>
      <c r="AE27" s="362"/>
      <c r="AF27" s="362"/>
    </row>
    <row r="28" spans="1:32" ht="12" customHeight="1" x14ac:dyDescent="0.2">
      <c r="A28" s="1646" t="s">
        <v>141</v>
      </c>
      <c r="B28" s="1651"/>
      <c r="C28" s="1321"/>
      <c r="D28" s="342"/>
      <c r="E28" s="346">
        <v>44</v>
      </c>
      <c r="F28" s="364"/>
      <c r="G28" s="361"/>
      <c r="H28" s="347">
        <v>43</v>
      </c>
      <c r="I28" s="769"/>
      <c r="J28" s="361"/>
      <c r="K28" s="347">
        <v>42</v>
      </c>
      <c r="L28" s="769"/>
      <c r="M28" s="346"/>
      <c r="N28" s="347">
        <v>45</v>
      </c>
      <c r="O28" s="348"/>
      <c r="P28" s="349"/>
      <c r="Q28" s="346">
        <v>45</v>
      </c>
      <c r="R28" s="350"/>
      <c r="S28" s="346"/>
      <c r="T28" s="347">
        <v>42</v>
      </c>
      <c r="U28" s="769"/>
      <c r="V28" s="346"/>
      <c r="W28" s="347">
        <v>45</v>
      </c>
      <c r="X28" s="347"/>
      <c r="Y28" s="347"/>
      <c r="Z28" s="347">
        <v>45</v>
      </c>
      <c r="AA28" s="769"/>
      <c r="AB28" s="346"/>
      <c r="AC28" s="347">
        <v>174</v>
      </c>
      <c r="AD28" s="348"/>
      <c r="AE28" s="348"/>
      <c r="AF28" s="347">
        <v>177</v>
      </c>
    </row>
    <row r="29" spans="1:32" ht="12" customHeight="1" x14ac:dyDescent="0.2">
      <c r="A29" s="1646" t="s">
        <v>142</v>
      </c>
      <c r="B29" s="1651"/>
      <c r="C29" s="1321"/>
      <c r="D29" s="342"/>
      <c r="E29" s="352">
        <v>32</v>
      </c>
      <c r="F29" s="364"/>
      <c r="G29" s="361"/>
      <c r="H29" s="353">
        <v>32</v>
      </c>
      <c r="I29" s="767"/>
      <c r="J29" s="361"/>
      <c r="K29" s="353">
        <v>32</v>
      </c>
      <c r="L29" s="767"/>
      <c r="M29" s="352"/>
      <c r="N29" s="353">
        <v>31</v>
      </c>
      <c r="O29" s="354"/>
      <c r="P29" s="355"/>
      <c r="Q29" s="352">
        <v>33</v>
      </c>
      <c r="R29" s="356"/>
      <c r="S29" s="352"/>
      <c r="T29" s="353">
        <v>34</v>
      </c>
      <c r="U29" s="767"/>
      <c r="V29" s="352"/>
      <c r="W29" s="353">
        <v>34</v>
      </c>
      <c r="X29" s="353"/>
      <c r="Y29" s="353"/>
      <c r="Z29" s="353">
        <v>34</v>
      </c>
      <c r="AA29" s="767"/>
      <c r="AB29" s="352"/>
      <c r="AC29" s="353">
        <v>127</v>
      </c>
      <c r="AD29" s="354"/>
      <c r="AE29" s="354"/>
      <c r="AF29" s="353">
        <v>135</v>
      </c>
    </row>
    <row r="30" spans="1:32" ht="12" customHeight="1" x14ac:dyDescent="0.2">
      <c r="A30" s="1646" t="s">
        <v>145</v>
      </c>
      <c r="B30" s="1651"/>
      <c r="C30" s="1321"/>
      <c r="D30" s="342"/>
      <c r="E30" s="358">
        <v>7</v>
      </c>
      <c r="F30" s="364"/>
      <c r="G30" s="361"/>
      <c r="H30" s="358">
        <v>6</v>
      </c>
      <c r="I30" s="767"/>
      <c r="J30" s="361"/>
      <c r="K30" s="358">
        <v>7</v>
      </c>
      <c r="L30" s="767"/>
      <c r="M30" s="352"/>
      <c r="N30" s="358">
        <v>6</v>
      </c>
      <c r="O30" s="354"/>
      <c r="P30" s="355"/>
      <c r="Q30" s="358">
        <v>8</v>
      </c>
      <c r="R30" s="356"/>
      <c r="S30" s="352"/>
      <c r="T30" s="358">
        <v>6</v>
      </c>
      <c r="U30" s="767"/>
      <c r="V30" s="352"/>
      <c r="W30" s="358">
        <v>9</v>
      </c>
      <c r="X30" s="352"/>
      <c r="Y30" s="352"/>
      <c r="Z30" s="358">
        <v>7</v>
      </c>
      <c r="AA30" s="767"/>
      <c r="AB30" s="352"/>
      <c r="AC30" s="358">
        <v>26</v>
      </c>
      <c r="AD30" s="354"/>
      <c r="AE30" s="354"/>
      <c r="AF30" s="358">
        <v>30</v>
      </c>
    </row>
    <row r="31" spans="1:32" ht="12" customHeight="1" x14ac:dyDescent="0.2">
      <c r="A31" s="1646" t="s">
        <v>438</v>
      </c>
      <c r="B31" s="1651"/>
      <c r="C31" s="1321"/>
      <c r="D31" s="342"/>
      <c r="E31" s="1404">
        <v>83</v>
      </c>
      <c r="F31" s="364"/>
      <c r="G31" s="361"/>
      <c r="H31" s="1404">
        <v>81</v>
      </c>
      <c r="I31" s="769"/>
      <c r="J31" s="361"/>
      <c r="K31" s="1404">
        <v>81</v>
      </c>
      <c r="L31" s="769"/>
      <c r="M31" s="346"/>
      <c r="N31" s="1404">
        <v>82</v>
      </c>
      <c r="O31" s="348"/>
      <c r="P31" s="349"/>
      <c r="Q31" s="1404">
        <v>86</v>
      </c>
      <c r="R31" s="350"/>
      <c r="S31" s="346"/>
      <c r="T31" s="1404">
        <v>82</v>
      </c>
      <c r="U31" s="769"/>
      <c r="V31" s="346"/>
      <c r="W31" s="1404">
        <v>88</v>
      </c>
      <c r="X31" s="346"/>
      <c r="Y31" s="346"/>
      <c r="Z31" s="1404">
        <v>86</v>
      </c>
      <c r="AA31" s="769"/>
      <c r="AB31" s="346"/>
      <c r="AC31" s="1404">
        <v>327</v>
      </c>
      <c r="AD31" s="348"/>
      <c r="AE31" s="348"/>
      <c r="AF31" s="1404">
        <v>342</v>
      </c>
    </row>
    <row r="32" spans="1:32" ht="8.1" customHeight="1" x14ac:dyDescent="0.2">
      <c r="A32" s="1606"/>
      <c r="B32" s="1606"/>
      <c r="C32" s="1321"/>
      <c r="D32" s="342"/>
      <c r="E32" s="365"/>
      <c r="F32" s="364"/>
      <c r="G32" s="361"/>
      <c r="H32" s="362"/>
      <c r="I32" s="365"/>
      <c r="J32" s="361"/>
      <c r="K32" s="362"/>
      <c r="L32" s="365"/>
      <c r="M32" s="361"/>
      <c r="N32" s="362"/>
      <c r="O32" s="362"/>
      <c r="P32" s="363"/>
      <c r="Q32" s="365"/>
      <c r="R32" s="364"/>
      <c r="S32" s="361"/>
      <c r="T32" s="362"/>
      <c r="U32" s="365"/>
      <c r="V32" s="361"/>
      <c r="W32" s="362"/>
      <c r="X32" s="362"/>
      <c r="Y32" s="362"/>
      <c r="Z32" s="362"/>
      <c r="AA32" s="365"/>
      <c r="AB32" s="361"/>
      <c r="AC32" s="362"/>
      <c r="AD32" s="362"/>
      <c r="AE32" s="362"/>
      <c r="AF32" s="362"/>
    </row>
    <row r="33" spans="1:32" ht="12" customHeight="1" x14ac:dyDescent="0.2">
      <c r="A33" s="1642" t="s">
        <v>62</v>
      </c>
      <c r="B33" s="1606"/>
      <c r="C33" s="1321"/>
      <c r="D33" s="342"/>
      <c r="E33" s="365"/>
      <c r="F33" s="364"/>
      <c r="G33" s="361"/>
      <c r="H33" s="362"/>
      <c r="I33" s="365"/>
      <c r="J33" s="361"/>
      <c r="K33" s="362"/>
      <c r="L33" s="365"/>
      <c r="M33" s="361"/>
      <c r="N33" s="362"/>
      <c r="O33" s="362"/>
      <c r="P33" s="363"/>
      <c r="Q33" s="365"/>
      <c r="R33" s="364"/>
      <c r="S33" s="361"/>
      <c r="T33" s="362"/>
      <c r="U33" s="365"/>
      <c r="V33" s="361"/>
      <c r="W33" s="362"/>
      <c r="X33" s="362"/>
      <c r="Y33" s="362"/>
      <c r="Z33" s="362"/>
      <c r="AA33" s="365"/>
      <c r="AB33" s="361"/>
      <c r="AC33" s="362"/>
      <c r="AD33" s="362"/>
      <c r="AE33" s="362"/>
      <c r="AF33" s="362"/>
    </row>
    <row r="34" spans="1:32" ht="12" customHeight="1" x14ac:dyDescent="0.2">
      <c r="A34" s="1646" t="s">
        <v>388</v>
      </c>
      <c r="B34" s="1651"/>
      <c r="C34" s="1321"/>
      <c r="D34" s="342"/>
      <c r="E34" s="346">
        <v>2</v>
      </c>
      <c r="F34" s="364"/>
      <c r="G34" s="361"/>
      <c r="H34" s="347">
        <v>1</v>
      </c>
      <c r="I34" s="769"/>
      <c r="J34" s="361"/>
      <c r="K34" s="347">
        <v>6</v>
      </c>
      <c r="L34" s="769"/>
      <c r="M34" s="346"/>
      <c r="N34" s="347">
        <v>-1</v>
      </c>
      <c r="O34" s="348"/>
      <c r="P34" s="349"/>
      <c r="Q34" s="346">
        <v>-8</v>
      </c>
      <c r="R34" s="350"/>
      <c r="S34" s="346"/>
      <c r="T34" s="347">
        <v>8</v>
      </c>
      <c r="U34" s="769"/>
      <c r="V34" s="346"/>
      <c r="W34" s="347">
        <v>9</v>
      </c>
      <c r="X34" s="347"/>
      <c r="Y34" s="347"/>
      <c r="Z34" s="347">
        <v>5</v>
      </c>
      <c r="AA34" s="769"/>
      <c r="AB34" s="346"/>
      <c r="AC34" s="347">
        <v>8</v>
      </c>
      <c r="AD34" s="348"/>
      <c r="AE34" s="348"/>
      <c r="AF34" s="347">
        <v>14</v>
      </c>
    </row>
    <row r="35" spans="1:32" ht="12" customHeight="1" x14ac:dyDescent="0.2">
      <c r="A35" s="1646" t="s">
        <v>142</v>
      </c>
      <c r="B35" s="1651"/>
      <c r="C35" s="1321"/>
      <c r="D35" s="342"/>
      <c r="E35" s="352">
        <v>17</v>
      </c>
      <c r="F35" s="364"/>
      <c r="G35" s="361"/>
      <c r="H35" s="353">
        <v>-13</v>
      </c>
      <c r="I35" s="767"/>
      <c r="J35" s="361"/>
      <c r="K35" s="353">
        <v>2</v>
      </c>
      <c r="L35" s="767"/>
      <c r="M35" s="352"/>
      <c r="N35" s="353">
        <v>-4</v>
      </c>
      <c r="O35" s="354"/>
      <c r="P35" s="355"/>
      <c r="Q35" s="352">
        <v>10</v>
      </c>
      <c r="R35" s="356"/>
      <c r="S35" s="352"/>
      <c r="T35" s="353">
        <v>-3</v>
      </c>
      <c r="U35" s="767"/>
      <c r="V35" s="352"/>
      <c r="W35" s="353">
        <v>-8</v>
      </c>
      <c r="X35" s="353"/>
      <c r="Y35" s="353"/>
      <c r="Z35" s="353">
        <v>2</v>
      </c>
      <c r="AA35" s="767"/>
      <c r="AB35" s="352"/>
      <c r="AC35" s="353">
        <v>2</v>
      </c>
      <c r="AD35" s="354"/>
      <c r="AE35" s="354"/>
      <c r="AF35" s="353">
        <v>1</v>
      </c>
    </row>
    <row r="36" spans="1:32" ht="12" customHeight="1" x14ac:dyDescent="0.2">
      <c r="A36" s="1646" t="s">
        <v>145</v>
      </c>
      <c r="B36" s="1651"/>
      <c r="C36" s="1321"/>
      <c r="D36" s="342"/>
      <c r="E36" s="358">
        <v>-2</v>
      </c>
      <c r="F36" s="364"/>
      <c r="G36" s="361"/>
      <c r="H36" s="358">
        <v>-3</v>
      </c>
      <c r="I36" s="767"/>
      <c r="J36" s="361"/>
      <c r="K36" s="358">
        <v>-1</v>
      </c>
      <c r="L36" s="767"/>
      <c r="M36" s="352"/>
      <c r="N36" s="358">
        <v>3</v>
      </c>
      <c r="O36" s="354"/>
      <c r="P36" s="355"/>
      <c r="Q36" s="358">
        <v>-6</v>
      </c>
      <c r="R36" s="356"/>
      <c r="S36" s="352"/>
      <c r="T36" s="358">
        <v>6</v>
      </c>
      <c r="U36" s="767"/>
      <c r="V36" s="352"/>
      <c r="W36" s="358">
        <v>4</v>
      </c>
      <c r="X36" s="352"/>
      <c r="Y36" s="352"/>
      <c r="Z36" s="358">
        <v>-1</v>
      </c>
      <c r="AA36" s="767"/>
      <c r="AB36" s="352"/>
      <c r="AC36" s="358">
        <v>-3</v>
      </c>
      <c r="AD36" s="354"/>
      <c r="AE36" s="354"/>
      <c r="AF36" s="358">
        <v>3</v>
      </c>
    </row>
    <row r="37" spans="1:32" ht="12" customHeight="1" x14ac:dyDescent="0.2">
      <c r="A37" s="1646" t="s">
        <v>438</v>
      </c>
      <c r="B37" s="1651"/>
      <c r="C37" s="1321"/>
      <c r="D37" s="342"/>
      <c r="E37" s="1404">
        <v>17</v>
      </c>
      <c r="F37" s="364"/>
      <c r="G37" s="361"/>
      <c r="H37" s="1404">
        <v>-15</v>
      </c>
      <c r="I37" s="769"/>
      <c r="J37" s="361"/>
      <c r="K37" s="1404">
        <v>7</v>
      </c>
      <c r="L37" s="769"/>
      <c r="M37" s="346"/>
      <c r="N37" s="1404">
        <v>-2</v>
      </c>
      <c r="O37" s="348"/>
      <c r="P37" s="349"/>
      <c r="Q37" s="1404">
        <v>-4</v>
      </c>
      <c r="R37" s="350"/>
      <c r="S37" s="346"/>
      <c r="T37" s="1404">
        <v>11</v>
      </c>
      <c r="U37" s="769"/>
      <c r="V37" s="346"/>
      <c r="W37" s="1404">
        <v>5</v>
      </c>
      <c r="X37" s="346"/>
      <c r="Y37" s="346"/>
      <c r="Z37" s="1404">
        <v>6</v>
      </c>
      <c r="AA37" s="769"/>
      <c r="AB37" s="346"/>
      <c r="AC37" s="1404">
        <v>7</v>
      </c>
      <c r="AD37" s="348"/>
      <c r="AE37" s="348"/>
      <c r="AF37" s="1404">
        <v>18</v>
      </c>
    </row>
    <row r="38" spans="1:32" ht="8.1" customHeight="1" x14ac:dyDescent="0.2">
      <c r="A38" s="1606"/>
      <c r="B38" s="1606"/>
      <c r="C38" s="1321"/>
      <c r="D38" s="342"/>
      <c r="E38" s="365"/>
      <c r="F38" s="364"/>
      <c r="G38" s="361"/>
      <c r="H38" s="362"/>
      <c r="I38" s="365"/>
      <c r="J38" s="361"/>
      <c r="K38" s="362"/>
      <c r="L38" s="365"/>
      <c r="M38" s="361"/>
      <c r="N38" s="362"/>
      <c r="O38" s="362"/>
      <c r="P38" s="363"/>
      <c r="Q38" s="365"/>
      <c r="R38" s="364"/>
      <c r="S38" s="361"/>
      <c r="T38" s="362"/>
      <c r="U38" s="365"/>
      <c r="V38" s="361"/>
      <c r="W38" s="362"/>
      <c r="X38" s="362"/>
      <c r="Y38" s="362"/>
      <c r="Z38" s="362"/>
      <c r="AA38" s="365"/>
      <c r="AB38" s="361"/>
      <c r="AC38" s="362"/>
      <c r="AD38" s="362"/>
      <c r="AE38" s="362"/>
      <c r="AF38" s="362"/>
    </row>
    <row r="39" spans="1:32" ht="12" customHeight="1" x14ac:dyDescent="0.2">
      <c r="A39" s="1642" t="s">
        <v>382</v>
      </c>
      <c r="B39" s="1606"/>
      <c r="C39" s="1321"/>
      <c r="D39" s="342"/>
      <c r="E39" s="1111">
        <v>61</v>
      </c>
      <c r="F39" s="364"/>
      <c r="G39" s="361"/>
      <c r="H39" s="1109">
        <v>75.099999999999994</v>
      </c>
      <c r="I39" s="1110"/>
      <c r="J39" s="361"/>
      <c r="K39" s="1109">
        <v>65.7</v>
      </c>
      <c r="L39" s="1110"/>
      <c r="M39" s="1111"/>
      <c r="N39" s="1109">
        <v>68.8</v>
      </c>
      <c r="O39" s="1112"/>
      <c r="P39" s="1113"/>
      <c r="Q39" s="1111">
        <v>68.400000000000006</v>
      </c>
      <c r="R39" s="1114"/>
      <c r="S39" s="1111"/>
      <c r="T39" s="1109">
        <v>63.8</v>
      </c>
      <c r="U39" s="1110"/>
      <c r="V39" s="1111"/>
      <c r="W39" s="1109">
        <v>64.400000000000006</v>
      </c>
      <c r="X39" s="1109"/>
      <c r="Y39" s="1109"/>
      <c r="Z39" s="1109">
        <v>64.599999999999994</v>
      </c>
      <c r="AA39" s="1110"/>
      <c r="AB39" s="1111"/>
      <c r="AC39" s="1109">
        <v>67.7</v>
      </c>
      <c r="AD39" s="1112"/>
      <c r="AE39" s="1112"/>
      <c r="AF39" s="1109">
        <v>65.3</v>
      </c>
    </row>
    <row r="40" spans="1:32" ht="14.1" customHeight="1" x14ac:dyDescent="0.2">
      <c r="A40" s="1643" t="s">
        <v>383</v>
      </c>
      <c r="B40" s="1606"/>
      <c r="C40" s="1321"/>
      <c r="D40" s="342"/>
      <c r="E40" s="1115">
        <v>32.299999999999997</v>
      </c>
      <c r="F40" s="364"/>
      <c r="G40" s="361"/>
      <c r="H40" s="1115">
        <v>30.7</v>
      </c>
      <c r="I40" s="1110"/>
      <c r="J40" s="361"/>
      <c r="K40" s="1115">
        <v>31.5</v>
      </c>
      <c r="L40" s="1110"/>
      <c r="M40" s="1111"/>
      <c r="N40" s="1115">
        <v>32</v>
      </c>
      <c r="O40" s="1112"/>
      <c r="P40" s="1113"/>
      <c r="Q40" s="1115">
        <v>33.200000000000003</v>
      </c>
      <c r="R40" s="1114"/>
      <c r="S40" s="1111"/>
      <c r="T40" s="1115">
        <v>31.9</v>
      </c>
      <c r="U40" s="1110"/>
      <c r="V40" s="1111"/>
      <c r="W40" s="1115">
        <v>33.6</v>
      </c>
      <c r="X40" s="1111"/>
      <c r="Y40" s="1111"/>
      <c r="Z40" s="1115">
        <v>33.1</v>
      </c>
      <c r="AA40" s="1110"/>
      <c r="AB40" s="1111"/>
      <c r="AC40" s="1115">
        <v>31.6</v>
      </c>
      <c r="AD40" s="1112"/>
      <c r="AE40" s="1112"/>
      <c r="AF40" s="1115">
        <v>32.9</v>
      </c>
    </row>
    <row r="41" spans="1:32" ht="12" customHeight="1" x14ac:dyDescent="0.2">
      <c r="A41" s="1642" t="s">
        <v>384</v>
      </c>
      <c r="B41" s="1606"/>
      <c r="C41" s="1321"/>
      <c r="D41" s="342"/>
      <c r="E41" s="1119">
        <v>93.3</v>
      </c>
      <c r="F41" s="364"/>
      <c r="G41" s="361"/>
      <c r="H41" s="1119">
        <v>105.8</v>
      </c>
      <c r="I41" s="1110"/>
      <c r="J41" s="361"/>
      <c r="K41" s="1119">
        <v>97.2</v>
      </c>
      <c r="L41" s="1110"/>
      <c r="M41" s="1111"/>
      <c r="N41" s="1119">
        <v>100.8</v>
      </c>
      <c r="O41" s="1112"/>
      <c r="P41" s="1113"/>
      <c r="Q41" s="1119">
        <v>101.60000000000001</v>
      </c>
      <c r="R41" s="1114"/>
      <c r="S41" s="1111"/>
      <c r="T41" s="1119">
        <v>95.699999999999989</v>
      </c>
      <c r="U41" s="1110"/>
      <c r="V41" s="1111"/>
      <c r="W41" s="1119">
        <v>98</v>
      </c>
      <c r="X41" s="1111"/>
      <c r="Y41" s="1111"/>
      <c r="Z41" s="1119">
        <v>97.699999999999989</v>
      </c>
      <c r="AA41" s="1110"/>
      <c r="AB41" s="1111"/>
      <c r="AC41" s="1119">
        <v>99.3</v>
      </c>
      <c r="AD41" s="1112"/>
      <c r="AE41" s="1112"/>
      <c r="AF41" s="1119">
        <v>98.2</v>
      </c>
    </row>
    <row r="42" spans="1:32" ht="8.1" customHeight="1" x14ac:dyDescent="0.2">
      <c r="A42" s="1606"/>
      <c r="B42" s="1606"/>
      <c r="C42" s="1321"/>
      <c r="D42" s="342"/>
      <c r="E42" s="1110"/>
      <c r="F42" s="364"/>
      <c r="G42" s="361"/>
      <c r="H42" s="1112"/>
      <c r="I42" s="1110"/>
      <c r="J42" s="361"/>
      <c r="K42" s="1112"/>
      <c r="L42" s="1110"/>
      <c r="M42" s="1111"/>
      <c r="N42" s="1112"/>
      <c r="O42" s="1112"/>
      <c r="P42" s="1113"/>
      <c r="Q42" s="1110"/>
      <c r="R42" s="1114"/>
      <c r="S42" s="1111"/>
      <c r="T42" s="1112"/>
      <c r="U42" s="1110"/>
      <c r="V42" s="1111"/>
      <c r="W42" s="1112"/>
      <c r="X42" s="1112"/>
      <c r="Y42" s="1112"/>
      <c r="Z42" s="1112"/>
      <c r="AA42" s="1110"/>
      <c r="AB42" s="1111"/>
      <c r="AC42" s="1112"/>
      <c r="AD42" s="1112"/>
      <c r="AE42" s="1112"/>
      <c r="AF42" s="1112"/>
    </row>
    <row r="43" spans="1:32" ht="12" customHeight="1" x14ac:dyDescent="0.2">
      <c r="A43" s="1642" t="s">
        <v>372</v>
      </c>
      <c r="B43" s="1606"/>
      <c r="C43" s="1321"/>
      <c r="D43" s="342"/>
      <c r="E43" s="1111">
        <v>61</v>
      </c>
      <c r="F43" s="364"/>
      <c r="G43" s="361"/>
      <c r="H43" s="1109">
        <v>75.099999999999994</v>
      </c>
      <c r="I43" s="1110"/>
      <c r="J43" s="361"/>
      <c r="K43" s="1109">
        <v>65.7</v>
      </c>
      <c r="L43" s="1110"/>
      <c r="M43" s="1111"/>
      <c r="N43" s="1109">
        <v>68.8</v>
      </c>
      <c r="O43" s="1112"/>
      <c r="P43" s="1113"/>
      <c r="Q43" s="1111">
        <v>68.400000000000006</v>
      </c>
      <c r="R43" s="1114"/>
      <c r="S43" s="1111"/>
      <c r="T43" s="1109">
        <v>63.8</v>
      </c>
      <c r="U43" s="1110"/>
      <c r="V43" s="1111"/>
      <c r="W43" s="1109">
        <v>64.400000000000006</v>
      </c>
      <c r="X43" s="1109"/>
      <c r="Y43" s="1109"/>
      <c r="Z43" s="1109">
        <v>64.599999999999994</v>
      </c>
      <c r="AA43" s="1110"/>
      <c r="AB43" s="1111"/>
      <c r="AC43" s="1109">
        <v>67.7</v>
      </c>
      <c r="AD43" s="1112"/>
      <c r="AE43" s="1112"/>
      <c r="AF43" s="1109">
        <v>65.3</v>
      </c>
    </row>
    <row r="44" spans="1:32" ht="12" customHeight="1" x14ac:dyDescent="0.2">
      <c r="A44" s="1642" t="s">
        <v>412</v>
      </c>
      <c r="B44" s="1606"/>
      <c r="C44" s="1321"/>
      <c r="D44" s="342"/>
      <c r="E44" s="1111">
        <v>4.7</v>
      </c>
      <c r="F44" s="364"/>
      <c r="G44" s="361"/>
      <c r="H44" s="1109">
        <v>18.3</v>
      </c>
      <c r="I44" s="1110"/>
      <c r="J44" s="361"/>
      <c r="K44" s="1109">
        <v>10.199999999999999</v>
      </c>
      <c r="L44" s="1110"/>
      <c r="M44" s="1111"/>
      <c r="N44" s="1109">
        <v>11.9</v>
      </c>
      <c r="O44" s="1112"/>
      <c r="P44" s="1113"/>
      <c r="Q44" s="1111">
        <v>3.9</v>
      </c>
      <c r="R44" s="1114"/>
      <c r="S44" s="1111"/>
      <c r="T44" s="1109">
        <v>9.1</v>
      </c>
      <c r="U44" s="1110"/>
      <c r="V44" s="1111"/>
      <c r="W44" s="1109">
        <v>15.6</v>
      </c>
      <c r="X44" s="1109"/>
      <c r="Y44" s="1109"/>
      <c r="Z44" s="1109">
        <v>11.3</v>
      </c>
      <c r="AA44" s="1110"/>
      <c r="AB44" s="1111"/>
      <c r="AC44" s="1109">
        <v>11.3</v>
      </c>
      <c r="AD44" s="1112"/>
      <c r="AE44" s="1112"/>
      <c r="AF44" s="1109">
        <v>10</v>
      </c>
    </row>
    <row r="45" spans="1:32" ht="12" customHeight="1" x14ac:dyDescent="0.2">
      <c r="A45" s="1616" t="s">
        <v>373</v>
      </c>
      <c r="B45" s="1650"/>
      <c r="C45" s="1321"/>
      <c r="D45" s="342"/>
      <c r="E45" s="1115">
        <v>0.4</v>
      </c>
      <c r="F45" s="364"/>
      <c r="G45" s="361"/>
      <c r="H45" s="1115">
        <v>-0.4</v>
      </c>
      <c r="I45" s="1110"/>
      <c r="J45" s="361"/>
      <c r="K45" s="1115">
        <v>-2.8</v>
      </c>
      <c r="L45" s="1110"/>
      <c r="M45" s="1111"/>
      <c r="N45" s="1115">
        <v>0.4</v>
      </c>
      <c r="O45" s="1112"/>
      <c r="P45" s="1113"/>
      <c r="Q45" s="1115">
        <v>-3.5</v>
      </c>
      <c r="R45" s="1114"/>
      <c r="S45" s="1111"/>
      <c r="T45" s="1115">
        <v>-2</v>
      </c>
      <c r="U45" s="1110"/>
      <c r="V45" s="1111"/>
      <c r="W45" s="1115">
        <v>-2.8</v>
      </c>
      <c r="X45" s="1111"/>
      <c r="Y45" s="1111"/>
      <c r="Z45" s="1115">
        <v>-0.8</v>
      </c>
      <c r="AA45" s="1110"/>
      <c r="AB45" s="1111"/>
      <c r="AC45" s="1115">
        <v>-0.6</v>
      </c>
      <c r="AD45" s="1112"/>
      <c r="AE45" s="1112"/>
      <c r="AF45" s="1115">
        <v>-2.2999999999999998</v>
      </c>
    </row>
    <row r="46" spans="1:32" ht="12" customHeight="1" x14ac:dyDescent="0.2">
      <c r="A46" s="1646" t="s">
        <v>374</v>
      </c>
      <c r="B46" s="1651"/>
      <c r="C46" s="1321"/>
      <c r="D46" s="342"/>
      <c r="E46" s="1119">
        <v>55.9</v>
      </c>
      <c r="F46" s="364"/>
      <c r="G46" s="361"/>
      <c r="H46" s="1119">
        <v>57.2</v>
      </c>
      <c r="I46" s="1110"/>
      <c r="J46" s="361"/>
      <c r="K46" s="1119">
        <v>58.3</v>
      </c>
      <c r="L46" s="1110"/>
      <c r="M46" s="1111"/>
      <c r="N46" s="1119">
        <v>56.5</v>
      </c>
      <c r="O46" s="1112"/>
      <c r="P46" s="1113"/>
      <c r="Q46" s="1119">
        <v>68</v>
      </c>
      <c r="R46" s="1114"/>
      <c r="S46" s="1111"/>
      <c r="T46" s="1119">
        <v>56.699999999999996</v>
      </c>
      <c r="U46" s="1110"/>
      <c r="V46" s="1111"/>
      <c r="W46" s="1119">
        <v>51.6</v>
      </c>
      <c r="X46" s="1111"/>
      <c r="Y46" s="1111"/>
      <c r="Z46" s="1119">
        <v>54.099999999999994</v>
      </c>
      <c r="AA46" s="1110"/>
      <c r="AB46" s="1111"/>
      <c r="AC46" s="1119">
        <v>57</v>
      </c>
      <c r="AD46" s="1112"/>
      <c r="AE46" s="1112"/>
      <c r="AF46" s="1119">
        <v>57.6</v>
      </c>
    </row>
    <row r="47" spans="1:32" ht="8.1" customHeight="1" x14ac:dyDescent="0.2">
      <c r="A47" s="1606"/>
      <c r="B47" s="1606"/>
      <c r="C47" s="1321"/>
      <c r="D47" s="342"/>
      <c r="E47" s="1110"/>
      <c r="F47" s="364"/>
      <c r="G47" s="361"/>
      <c r="H47" s="1112"/>
      <c r="I47" s="1110"/>
      <c r="J47" s="361"/>
      <c r="K47" s="1112"/>
      <c r="L47" s="1110"/>
      <c r="M47" s="1111"/>
      <c r="N47" s="1112"/>
      <c r="O47" s="1112"/>
      <c r="P47" s="1113"/>
      <c r="Q47" s="1110"/>
      <c r="R47" s="1114"/>
      <c r="S47" s="1111"/>
      <c r="T47" s="1112"/>
      <c r="U47" s="1110"/>
      <c r="V47" s="1111"/>
      <c r="W47" s="1112"/>
      <c r="X47" s="1112"/>
      <c r="Y47" s="1112"/>
      <c r="Z47" s="1112"/>
      <c r="AA47" s="1110"/>
      <c r="AB47" s="1111"/>
      <c r="AC47" s="1112"/>
      <c r="AD47" s="1112"/>
      <c r="AE47" s="1112"/>
      <c r="AF47" s="1112"/>
    </row>
    <row r="48" spans="1:32" ht="12" customHeight="1" x14ac:dyDescent="0.2">
      <c r="A48" s="1642" t="s">
        <v>375</v>
      </c>
      <c r="B48" s="1606"/>
      <c r="C48" s="1321"/>
      <c r="D48" s="342"/>
      <c r="E48" s="1110"/>
      <c r="F48" s="364"/>
      <c r="G48" s="361"/>
      <c r="H48" s="1112"/>
      <c r="I48" s="1110"/>
      <c r="J48" s="361"/>
      <c r="K48" s="1112"/>
      <c r="L48" s="1110"/>
      <c r="M48" s="1111"/>
      <c r="N48" s="1112"/>
      <c r="O48" s="1112"/>
      <c r="P48" s="1113"/>
      <c r="Q48" s="1110"/>
      <c r="R48" s="1114"/>
      <c r="S48" s="1111"/>
      <c r="T48" s="1112"/>
      <c r="U48" s="1110"/>
      <c r="V48" s="1111"/>
      <c r="W48" s="1112"/>
      <c r="X48" s="1112"/>
      <c r="Y48" s="1112"/>
      <c r="Z48" s="1112"/>
      <c r="AA48" s="1110"/>
      <c r="AB48" s="1111"/>
      <c r="AC48" s="1112"/>
      <c r="AD48" s="1112"/>
      <c r="AE48" s="1112"/>
      <c r="AF48" s="1112"/>
    </row>
    <row r="49" spans="1:32" ht="12" customHeight="1" x14ac:dyDescent="0.2">
      <c r="A49" s="1642" t="s">
        <v>371</v>
      </c>
      <c r="B49" s="1606"/>
      <c r="C49" s="1321"/>
      <c r="D49" s="342"/>
      <c r="E49" s="1111">
        <v>93.3</v>
      </c>
      <c r="F49" s="364"/>
      <c r="G49" s="361"/>
      <c r="H49" s="1109">
        <v>105.8</v>
      </c>
      <c r="I49" s="1110"/>
      <c r="J49" s="361"/>
      <c r="K49" s="1109">
        <v>97.2</v>
      </c>
      <c r="L49" s="1110"/>
      <c r="M49" s="1111"/>
      <c r="N49" s="1109">
        <v>100.8</v>
      </c>
      <c r="O49" s="1112"/>
      <c r="P49" s="1113"/>
      <c r="Q49" s="1111">
        <v>101.6</v>
      </c>
      <c r="R49" s="1114"/>
      <c r="S49" s="1111"/>
      <c r="T49" s="1109">
        <v>95.7</v>
      </c>
      <c r="U49" s="1110"/>
      <c r="V49" s="1111"/>
      <c r="W49" s="1109">
        <v>98</v>
      </c>
      <c r="X49" s="1109"/>
      <c r="Y49" s="1109"/>
      <c r="Z49" s="1109">
        <v>97.7</v>
      </c>
      <c r="AA49" s="1110"/>
      <c r="AB49" s="1111"/>
      <c r="AC49" s="1109">
        <v>99.3</v>
      </c>
      <c r="AD49" s="1112"/>
      <c r="AE49" s="1112"/>
      <c r="AF49" s="1109">
        <v>98.2</v>
      </c>
    </row>
    <row r="50" spans="1:32" ht="12" customHeight="1" x14ac:dyDescent="0.2">
      <c r="A50" s="1642" t="s">
        <v>376</v>
      </c>
      <c r="B50" s="1606"/>
      <c r="C50" s="1321"/>
      <c r="D50" s="342"/>
      <c r="E50" s="1111">
        <v>-4.7</v>
      </c>
      <c r="F50" s="364"/>
      <c r="G50" s="361"/>
      <c r="H50" s="1109">
        <v>-18.3</v>
      </c>
      <c r="I50" s="1110"/>
      <c r="J50" s="361"/>
      <c r="K50" s="1109">
        <v>-10.199999999999999</v>
      </c>
      <c r="L50" s="1110"/>
      <c r="M50" s="1111"/>
      <c r="N50" s="1109">
        <v>-11.9</v>
      </c>
      <c r="O50" s="1112"/>
      <c r="P50" s="1113"/>
      <c r="Q50" s="1111">
        <v>-3.9</v>
      </c>
      <c r="R50" s="1114"/>
      <c r="S50" s="1111"/>
      <c r="T50" s="1109">
        <v>-9.1</v>
      </c>
      <c r="U50" s="1110"/>
      <c r="V50" s="1111"/>
      <c r="W50" s="1109">
        <v>-15.6</v>
      </c>
      <c r="X50" s="1109"/>
      <c r="Y50" s="1109"/>
      <c r="Z50" s="1109">
        <v>-11.3</v>
      </c>
      <c r="AA50" s="1110"/>
      <c r="AB50" s="1111"/>
      <c r="AC50" s="1109">
        <v>-11.3</v>
      </c>
      <c r="AD50" s="1112"/>
      <c r="AE50" s="1112"/>
      <c r="AF50" s="1109">
        <v>-10</v>
      </c>
    </row>
    <row r="51" spans="1:32" ht="12" customHeight="1" x14ac:dyDescent="0.2">
      <c r="A51" s="1642" t="s">
        <v>377</v>
      </c>
      <c r="B51" s="1606"/>
      <c r="C51" s="1321"/>
      <c r="D51" s="342"/>
      <c r="E51" s="1115">
        <v>-0.4</v>
      </c>
      <c r="F51" s="364"/>
      <c r="G51" s="361"/>
      <c r="H51" s="1115">
        <v>0.4</v>
      </c>
      <c r="I51" s="1110"/>
      <c r="J51" s="361"/>
      <c r="K51" s="1115">
        <v>2.8</v>
      </c>
      <c r="L51" s="1110"/>
      <c r="M51" s="1111"/>
      <c r="N51" s="1115">
        <v>-0.4</v>
      </c>
      <c r="O51" s="1112"/>
      <c r="P51" s="1113"/>
      <c r="Q51" s="1115">
        <v>3.5</v>
      </c>
      <c r="R51" s="1114"/>
      <c r="S51" s="1111"/>
      <c r="T51" s="1115">
        <v>2</v>
      </c>
      <c r="U51" s="1110"/>
      <c r="V51" s="1111"/>
      <c r="W51" s="1115">
        <v>2.8</v>
      </c>
      <c r="X51" s="1111"/>
      <c r="Y51" s="1111"/>
      <c r="Z51" s="1115">
        <v>0.8</v>
      </c>
      <c r="AA51" s="1110"/>
      <c r="AB51" s="1111"/>
      <c r="AC51" s="1115">
        <v>0.6</v>
      </c>
      <c r="AD51" s="1112"/>
      <c r="AE51" s="1112"/>
      <c r="AF51" s="1115">
        <v>2.2999999999999998</v>
      </c>
    </row>
    <row r="52" spans="1:32" ht="12.95" customHeight="1" thickBot="1" x14ac:dyDescent="0.25">
      <c r="A52" s="1578" t="s">
        <v>378</v>
      </c>
      <c r="B52" s="1579"/>
      <c r="D52" s="182"/>
      <c r="E52" s="249">
        <v>88.2</v>
      </c>
      <c r="F52" s="199"/>
      <c r="G52" s="97"/>
      <c r="H52" s="110">
        <v>87.9</v>
      </c>
      <c r="I52" s="186"/>
      <c r="J52" s="97"/>
      <c r="K52" s="110">
        <v>89.8</v>
      </c>
      <c r="L52" s="186"/>
      <c r="M52" s="109"/>
      <c r="N52" s="110">
        <v>88.499999999999986</v>
      </c>
      <c r="O52" s="107"/>
      <c r="P52" s="194"/>
      <c r="Q52" s="110">
        <v>101.19999999999999</v>
      </c>
      <c r="R52" s="195"/>
      <c r="S52" s="109"/>
      <c r="T52" s="110">
        <v>88.600000000000009</v>
      </c>
      <c r="U52" s="186"/>
      <c r="V52" s="109"/>
      <c r="W52" s="110">
        <v>85.2</v>
      </c>
      <c r="X52" s="109"/>
      <c r="Y52" s="109"/>
      <c r="Z52" s="110">
        <v>87.2</v>
      </c>
      <c r="AA52" s="186"/>
      <c r="AB52" s="109"/>
      <c r="AC52" s="249">
        <v>88.6</v>
      </c>
      <c r="AD52" s="107"/>
      <c r="AE52" s="107"/>
      <c r="AF52" s="110">
        <v>90.5</v>
      </c>
    </row>
    <row r="53" spans="1:32" ht="8.1" customHeight="1" thickTop="1" x14ac:dyDescent="0.2">
      <c r="A53" s="1579"/>
      <c r="B53" s="1579"/>
      <c r="D53" s="182"/>
      <c r="E53" s="248"/>
      <c r="F53" s="199"/>
      <c r="G53" s="97"/>
      <c r="H53" s="109"/>
      <c r="I53" s="186"/>
      <c r="J53" s="97"/>
      <c r="K53" s="109"/>
      <c r="L53" s="186"/>
      <c r="M53" s="109"/>
      <c r="N53" s="109"/>
      <c r="O53" s="107"/>
      <c r="P53" s="194"/>
      <c r="Q53" s="109"/>
      <c r="R53" s="195"/>
      <c r="S53" s="109"/>
      <c r="T53" s="109"/>
      <c r="U53" s="186"/>
      <c r="V53" s="109"/>
      <c r="W53" s="109"/>
      <c r="X53" s="109"/>
      <c r="Y53" s="109"/>
      <c r="Z53" s="109"/>
      <c r="AA53" s="186"/>
      <c r="AB53" s="109"/>
      <c r="AC53" s="248"/>
      <c r="AD53" s="107"/>
      <c r="AE53" s="107"/>
      <c r="AF53" s="109"/>
    </row>
    <row r="54" spans="1:32" ht="12" customHeight="1" x14ac:dyDescent="0.2">
      <c r="A54" s="1578" t="s">
        <v>414</v>
      </c>
      <c r="B54" s="1579"/>
      <c r="D54" s="182"/>
      <c r="E54" s="250">
        <v>0</v>
      </c>
      <c r="F54" s="199"/>
      <c r="G54" s="97"/>
      <c r="H54" s="106">
        <v>0.4</v>
      </c>
      <c r="I54" s="186"/>
      <c r="J54" s="97"/>
      <c r="K54" s="106">
        <v>-1.2</v>
      </c>
      <c r="L54" s="186"/>
      <c r="M54" s="109"/>
      <c r="N54" s="106">
        <v>2</v>
      </c>
      <c r="O54" s="107"/>
      <c r="P54" s="194"/>
      <c r="Q54" s="109">
        <v>-3.5</v>
      </c>
      <c r="R54" s="195"/>
      <c r="S54" s="109"/>
      <c r="T54" s="106">
        <v>-1.2</v>
      </c>
      <c r="U54" s="186"/>
      <c r="V54" s="109"/>
      <c r="W54" s="106">
        <v>-2</v>
      </c>
      <c r="X54" s="106"/>
      <c r="Y54" s="106"/>
      <c r="Z54" s="106">
        <v>2.2999999999999998</v>
      </c>
      <c r="AA54" s="186"/>
      <c r="AB54" s="109"/>
      <c r="AC54" s="265">
        <v>0.3</v>
      </c>
      <c r="AD54" s="107"/>
      <c r="AE54" s="107"/>
      <c r="AF54" s="106">
        <v>-1.1000000000000001</v>
      </c>
    </row>
    <row r="55" spans="1:32" ht="8.1" customHeight="1" x14ac:dyDescent="0.2">
      <c r="A55" s="1579"/>
      <c r="B55" s="1579"/>
      <c r="D55" s="182"/>
      <c r="E55" s="257"/>
      <c r="F55" s="199"/>
      <c r="G55" s="97"/>
      <c r="H55" s="107"/>
      <c r="I55" s="186"/>
      <c r="J55" s="97"/>
      <c r="K55" s="107"/>
      <c r="L55" s="186"/>
      <c r="M55" s="109"/>
      <c r="N55" s="107"/>
      <c r="O55" s="107"/>
      <c r="P55" s="194"/>
      <c r="Q55" s="186"/>
      <c r="R55" s="195"/>
      <c r="S55" s="109"/>
      <c r="T55" s="107"/>
      <c r="U55" s="186"/>
      <c r="V55" s="109"/>
      <c r="W55" s="107"/>
      <c r="X55" s="107"/>
      <c r="Y55" s="107"/>
      <c r="Z55" s="107"/>
      <c r="AA55" s="186"/>
      <c r="AB55" s="109"/>
      <c r="AC55" s="266"/>
      <c r="AD55" s="107"/>
      <c r="AE55" s="107"/>
      <c r="AF55" s="107"/>
    </row>
    <row r="56" spans="1:32" ht="12" customHeight="1" x14ac:dyDescent="0.2">
      <c r="A56" s="1578" t="s">
        <v>441</v>
      </c>
      <c r="B56" s="1579"/>
      <c r="D56" s="182"/>
      <c r="E56" s="254"/>
      <c r="F56" s="199"/>
      <c r="G56" s="97"/>
      <c r="H56" s="332"/>
      <c r="I56" s="187"/>
      <c r="J56" s="97"/>
      <c r="K56" s="332"/>
      <c r="L56" s="187"/>
      <c r="M56" s="97"/>
      <c r="N56" s="332"/>
      <c r="O56" s="332"/>
      <c r="P56" s="193"/>
      <c r="Q56" s="187"/>
      <c r="R56" s="199"/>
      <c r="S56" s="97"/>
      <c r="T56" s="332"/>
      <c r="U56" s="187"/>
      <c r="V56" s="97"/>
      <c r="W56" s="332"/>
      <c r="X56" s="332"/>
      <c r="Y56" s="332"/>
      <c r="Z56" s="332"/>
      <c r="AA56" s="187"/>
      <c r="AB56" s="97"/>
      <c r="AC56" s="259"/>
      <c r="AD56" s="332"/>
      <c r="AE56" s="332"/>
      <c r="AF56" s="332"/>
    </row>
    <row r="57" spans="1:32" ht="12" customHeight="1" x14ac:dyDescent="0.2">
      <c r="A57" s="1582" t="s">
        <v>141</v>
      </c>
      <c r="B57" s="1579"/>
      <c r="D57" s="182"/>
      <c r="E57" s="250">
        <v>493</v>
      </c>
      <c r="F57" s="199"/>
      <c r="G57" s="97"/>
      <c r="H57" s="92">
        <v>496</v>
      </c>
      <c r="I57" s="183"/>
      <c r="J57" s="97"/>
      <c r="K57" s="92">
        <v>497</v>
      </c>
      <c r="L57" s="183"/>
      <c r="M57" s="95"/>
      <c r="N57" s="92">
        <v>499</v>
      </c>
      <c r="O57" s="93"/>
      <c r="P57" s="197"/>
      <c r="Q57" s="95">
        <v>502</v>
      </c>
      <c r="R57" s="200"/>
      <c r="S57" s="95"/>
      <c r="T57" s="92">
        <v>504</v>
      </c>
      <c r="U57" s="183"/>
      <c r="V57" s="95"/>
      <c r="W57" s="92">
        <v>507</v>
      </c>
      <c r="X57" s="92"/>
      <c r="Y57" s="92"/>
      <c r="Z57" s="92">
        <v>517</v>
      </c>
      <c r="AA57" s="183"/>
      <c r="AB57" s="95"/>
      <c r="AC57" s="261">
        <v>493</v>
      </c>
      <c r="AD57" s="93"/>
      <c r="AE57" s="93"/>
      <c r="AF57" s="92">
        <v>502</v>
      </c>
    </row>
    <row r="58" spans="1:32" ht="12" customHeight="1" x14ac:dyDescent="0.2">
      <c r="A58" s="1582" t="s">
        <v>401</v>
      </c>
      <c r="B58" s="1579"/>
      <c r="D58" s="182"/>
      <c r="E58" s="250">
        <v>234</v>
      </c>
      <c r="F58" s="199"/>
      <c r="G58" s="97"/>
      <c r="H58" s="92">
        <v>235</v>
      </c>
      <c r="I58" s="183"/>
      <c r="J58" s="97"/>
      <c r="K58" s="92">
        <v>236</v>
      </c>
      <c r="L58" s="183"/>
      <c r="M58" s="95"/>
      <c r="N58" s="92">
        <v>237</v>
      </c>
      <c r="O58" s="93"/>
      <c r="P58" s="197"/>
      <c r="Q58" s="95">
        <v>239</v>
      </c>
      <c r="R58" s="200"/>
      <c r="S58" s="95"/>
      <c r="T58" s="92">
        <v>240</v>
      </c>
      <c r="U58" s="183"/>
      <c r="V58" s="95"/>
      <c r="W58" s="92">
        <v>243</v>
      </c>
      <c r="X58" s="92"/>
      <c r="Y58" s="92"/>
      <c r="Z58" s="92">
        <v>248</v>
      </c>
      <c r="AA58" s="183"/>
      <c r="AB58" s="95"/>
      <c r="AC58" s="261">
        <v>234</v>
      </c>
      <c r="AD58" s="93"/>
      <c r="AE58" s="93"/>
      <c r="AF58" s="92">
        <v>239</v>
      </c>
    </row>
    <row r="59" spans="1:32" ht="12" customHeight="1" x14ac:dyDescent="0.2">
      <c r="A59" s="1582" t="s">
        <v>145</v>
      </c>
      <c r="B59" s="1579"/>
      <c r="D59" s="182"/>
      <c r="E59" s="251">
        <v>76</v>
      </c>
      <c r="F59" s="199"/>
      <c r="G59" s="97"/>
      <c r="H59" s="94">
        <v>77</v>
      </c>
      <c r="I59" s="183"/>
      <c r="J59" s="97"/>
      <c r="K59" s="94">
        <v>77</v>
      </c>
      <c r="L59" s="183"/>
      <c r="M59" s="95"/>
      <c r="N59" s="94">
        <v>78</v>
      </c>
      <c r="O59" s="93"/>
      <c r="P59" s="197"/>
      <c r="Q59" s="94">
        <v>78</v>
      </c>
      <c r="R59" s="200"/>
      <c r="S59" s="95"/>
      <c r="T59" s="94">
        <v>80</v>
      </c>
      <c r="U59" s="183"/>
      <c r="V59" s="95"/>
      <c r="W59" s="94">
        <v>81</v>
      </c>
      <c r="X59" s="95"/>
      <c r="Y59" s="95"/>
      <c r="Z59" s="94">
        <v>83</v>
      </c>
      <c r="AA59" s="183"/>
      <c r="AB59" s="95"/>
      <c r="AC59" s="251">
        <v>76</v>
      </c>
      <c r="AD59" s="93"/>
      <c r="AE59" s="93"/>
      <c r="AF59" s="94">
        <v>78</v>
      </c>
    </row>
    <row r="60" spans="1:32" x14ac:dyDescent="0.2">
      <c r="A60" s="1579"/>
      <c r="B60" s="1579"/>
      <c r="D60" s="182"/>
      <c r="E60" s="252">
        <v>803</v>
      </c>
      <c r="F60" s="199"/>
      <c r="G60" s="97"/>
      <c r="H60" s="105">
        <v>808</v>
      </c>
      <c r="I60" s="183"/>
      <c r="J60" s="97"/>
      <c r="K60" s="105">
        <v>810</v>
      </c>
      <c r="L60" s="183"/>
      <c r="M60" s="95"/>
      <c r="N60" s="105">
        <v>814</v>
      </c>
      <c r="O60" s="93"/>
      <c r="P60" s="197"/>
      <c r="Q60" s="105">
        <v>819</v>
      </c>
      <c r="R60" s="200"/>
      <c r="S60" s="95"/>
      <c r="T60" s="105">
        <v>824</v>
      </c>
      <c r="U60" s="183"/>
      <c r="V60" s="95"/>
      <c r="W60" s="105">
        <v>831</v>
      </c>
      <c r="X60" s="95"/>
      <c r="Y60" s="95"/>
      <c r="Z60" s="105">
        <v>848</v>
      </c>
      <c r="AA60" s="183"/>
      <c r="AB60" s="95"/>
      <c r="AC60" s="252">
        <v>803</v>
      </c>
      <c r="AD60" s="93"/>
      <c r="AE60" s="93"/>
      <c r="AF60" s="105">
        <v>819</v>
      </c>
    </row>
    <row r="61" spans="1:32" ht="12" customHeight="1" x14ac:dyDescent="0.2">
      <c r="A61" s="1578" t="s">
        <v>442</v>
      </c>
      <c r="B61" s="1578"/>
      <c r="D61" s="182"/>
      <c r="E61" s="263"/>
      <c r="F61" s="199"/>
      <c r="G61" s="97"/>
      <c r="H61" s="93"/>
      <c r="I61" s="183"/>
      <c r="J61" s="97"/>
      <c r="K61" s="93"/>
      <c r="L61" s="183"/>
      <c r="M61" s="95"/>
      <c r="N61" s="93"/>
      <c r="O61" s="93"/>
      <c r="P61" s="197"/>
      <c r="Q61" s="183"/>
      <c r="R61" s="200"/>
      <c r="S61" s="95"/>
      <c r="T61" s="93"/>
      <c r="U61" s="183"/>
      <c r="V61" s="95"/>
      <c r="W61" s="93"/>
      <c r="X61" s="93"/>
      <c r="Y61" s="93"/>
      <c r="Z61" s="93"/>
      <c r="AA61" s="183"/>
      <c r="AB61" s="95"/>
      <c r="AC61" s="264"/>
      <c r="AD61" s="93"/>
      <c r="AE61" s="93"/>
      <c r="AF61" s="93"/>
    </row>
    <row r="62" spans="1:32" ht="12" customHeight="1" x14ac:dyDescent="0.2">
      <c r="A62" s="1582" t="s">
        <v>141</v>
      </c>
      <c r="B62" s="1582"/>
      <c r="D62" s="182"/>
      <c r="E62" s="250">
        <v>19</v>
      </c>
      <c r="F62" s="199"/>
      <c r="G62" s="97"/>
      <c r="H62" s="92">
        <v>21</v>
      </c>
      <c r="I62" s="183"/>
      <c r="J62" s="97"/>
      <c r="K62" s="92">
        <v>22</v>
      </c>
      <c r="L62" s="183"/>
      <c r="M62" s="95"/>
      <c r="N62" s="92">
        <v>20</v>
      </c>
      <c r="O62" s="93"/>
      <c r="P62" s="197"/>
      <c r="Q62" s="95">
        <v>19</v>
      </c>
      <c r="R62" s="200"/>
      <c r="S62" s="95"/>
      <c r="T62" s="92">
        <v>21</v>
      </c>
      <c r="U62" s="183"/>
      <c r="V62" s="95"/>
      <c r="W62" s="92">
        <v>19</v>
      </c>
      <c r="X62" s="92"/>
      <c r="Y62" s="92"/>
      <c r="Z62" s="92">
        <v>17</v>
      </c>
      <c r="AA62" s="183"/>
      <c r="AB62" s="95"/>
      <c r="AC62" s="261">
        <v>82</v>
      </c>
      <c r="AD62" s="93"/>
      <c r="AE62" s="93"/>
      <c r="AF62" s="92">
        <v>76</v>
      </c>
    </row>
    <row r="63" spans="1:32" ht="12" customHeight="1" x14ac:dyDescent="0.2">
      <c r="A63" s="1582" t="s">
        <v>142</v>
      </c>
      <c r="B63" s="1582"/>
      <c r="D63" s="182"/>
      <c r="E63" s="250">
        <v>9</v>
      </c>
      <c r="F63" s="199"/>
      <c r="G63" s="97"/>
      <c r="H63" s="92">
        <v>12</v>
      </c>
      <c r="I63" s="183"/>
      <c r="J63" s="97"/>
      <c r="K63" s="92">
        <v>12</v>
      </c>
      <c r="L63" s="183"/>
      <c r="M63" s="95"/>
      <c r="N63" s="92">
        <v>9</v>
      </c>
      <c r="O63" s="93"/>
      <c r="P63" s="197"/>
      <c r="Q63" s="95">
        <v>9</v>
      </c>
      <c r="R63" s="200"/>
      <c r="S63" s="95"/>
      <c r="T63" s="92">
        <v>10</v>
      </c>
      <c r="U63" s="183"/>
      <c r="V63" s="95"/>
      <c r="W63" s="92">
        <v>10</v>
      </c>
      <c r="X63" s="92"/>
      <c r="Y63" s="92"/>
      <c r="Z63" s="92">
        <v>8</v>
      </c>
      <c r="AA63" s="183"/>
      <c r="AB63" s="95"/>
      <c r="AC63" s="261">
        <v>42</v>
      </c>
      <c r="AD63" s="93"/>
      <c r="AE63" s="93"/>
      <c r="AF63" s="92">
        <v>37</v>
      </c>
    </row>
    <row r="64" spans="1:32" ht="8.1" customHeight="1" x14ac:dyDescent="0.2">
      <c r="A64" s="1579"/>
      <c r="B64" s="1579"/>
      <c r="D64" s="182"/>
      <c r="E64" s="263"/>
      <c r="F64" s="199"/>
      <c r="G64" s="97"/>
      <c r="H64" s="93"/>
      <c r="I64" s="183"/>
      <c r="J64" s="97"/>
      <c r="K64" s="93"/>
      <c r="L64" s="183"/>
      <c r="M64" s="95"/>
      <c r="N64" s="93"/>
      <c r="O64" s="93"/>
      <c r="P64" s="197"/>
      <c r="Q64" s="183"/>
      <c r="R64" s="200"/>
      <c r="S64" s="95"/>
      <c r="T64" s="93"/>
      <c r="U64" s="183"/>
      <c r="V64" s="95"/>
      <c r="W64" s="93"/>
      <c r="X64" s="93"/>
      <c r="Y64" s="93"/>
      <c r="Z64" s="93"/>
      <c r="AA64" s="183"/>
      <c r="AB64" s="95"/>
      <c r="AC64" s="264"/>
      <c r="AD64" s="93"/>
      <c r="AE64" s="93"/>
      <c r="AF64" s="93"/>
    </row>
    <row r="65" spans="1:32" ht="12" customHeight="1" x14ac:dyDescent="0.2">
      <c r="A65" s="1578" t="s">
        <v>443</v>
      </c>
      <c r="B65" s="1578"/>
      <c r="D65" s="182"/>
      <c r="E65" s="250"/>
      <c r="F65" s="199"/>
      <c r="G65" s="97"/>
      <c r="H65" s="92"/>
      <c r="I65" s="183"/>
      <c r="J65" s="97"/>
      <c r="K65" s="92"/>
      <c r="L65" s="183"/>
      <c r="M65" s="95"/>
      <c r="N65" s="92"/>
      <c r="O65" s="93"/>
      <c r="P65" s="197"/>
      <c r="Q65" s="95"/>
      <c r="R65" s="200"/>
      <c r="S65" s="95"/>
      <c r="T65" s="92"/>
      <c r="U65" s="183"/>
      <c r="V65" s="95"/>
      <c r="W65" s="92"/>
      <c r="X65" s="92"/>
      <c r="Y65" s="92"/>
      <c r="Z65" s="92"/>
      <c r="AA65" s="183"/>
      <c r="AB65" s="95"/>
      <c r="AC65" s="261"/>
      <c r="AD65" s="93"/>
      <c r="AE65" s="93"/>
      <c r="AF65" s="92"/>
    </row>
    <row r="66" spans="1:32" ht="12" customHeight="1" x14ac:dyDescent="0.2">
      <c r="A66" s="1582" t="s">
        <v>467</v>
      </c>
      <c r="B66" s="1582"/>
      <c r="D66" s="182"/>
      <c r="E66" s="250">
        <v>1134</v>
      </c>
      <c r="F66" s="199"/>
      <c r="G66" s="97"/>
      <c r="H66" s="92">
        <v>1137</v>
      </c>
      <c r="I66" s="183"/>
      <c r="J66" s="97"/>
      <c r="K66" s="92">
        <v>1130</v>
      </c>
      <c r="L66" s="183"/>
      <c r="M66" s="95"/>
      <c r="N66" s="92">
        <v>1134</v>
      </c>
      <c r="O66" s="93"/>
      <c r="P66" s="197"/>
      <c r="Q66" s="95">
        <v>1136</v>
      </c>
      <c r="R66" s="200"/>
      <c r="S66" s="95"/>
      <c r="T66" s="92">
        <v>1115</v>
      </c>
      <c r="U66" s="183"/>
      <c r="V66" s="95"/>
      <c r="W66" s="92">
        <v>1104</v>
      </c>
      <c r="X66" s="92"/>
      <c r="Y66" s="92"/>
      <c r="Z66" s="92">
        <v>1116</v>
      </c>
      <c r="AA66" s="183"/>
      <c r="AB66" s="95"/>
      <c r="AC66" s="261">
        <v>1134</v>
      </c>
      <c r="AD66" s="93"/>
      <c r="AE66" s="93"/>
      <c r="AF66" s="92">
        <v>1118</v>
      </c>
    </row>
    <row r="67" spans="1:32" ht="12" customHeight="1" x14ac:dyDescent="0.2">
      <c r="A67" s="1582" t="s">
        <v>445</v>
      </c>
      <c r="B67" s="1582"/>
      <c r="D67" s="182"/>
      <c r="E67" s="250">
        <v>1823</v>
      </c>
      <c r="F67" s="199"/>
      <c r="G67" s="97"/>
      <c r="H67" s="92">
        <v>1807</v>
      </c>
      <c r="I67" s="183"/>
      <c r="J67" s="97"/>
      <c r="K67" s="92">
        <v>1782</v>
      </c>
      <c r="L67" s="183"/>
      <c r="M67" s="95"/>
      <c r="N67" s="92">
        <v>1768</v>
      </c>
      <c r="O67" s="93"/>
      <c r="P67" s="197"/>
      <c r="Q67" s="95">
        <v>1766</v>
      </c>
      <c r="R67" s="200"/>
      <c r="S67" s="95"/>
      <c r="T67" s="92">
        <v>1730</v>
      </c>
      <c r="U67" s="187"/>
      <c r="V67" s="95"/>
      <c r="W67" s="92">
        <v>1701</v>
      </c>
      <c r="X67" s="92"/>
      <c r="Y67" s="92"/>
      <c r="Z67" s="92">
        <v>1698</v>
      </c>
      <c r="AA67" s="187"/>
      <c r="AB67" s="97"/>
      <c r="AC67" s="261">
        <v>1795</v>
      </c>
      <c r="AD67" s="332"/>
      <c r="AE67" s="332"/>
      <c r="AF67" s="92">
        <v>1724</v>
      </c>
    </row>
    <row r="68" spans="1:32" ht="8.1" customHeight="1" x14ac:dyDescent="0.2">
      <c r="A68" s="113"/>
      <c r="B68" s="113"/>
      <c r="D68" s="182"/>
      <c r="E68" s="254"/>
      <c r="F68" s="199"/>
      <c r="G68" s="97"/>
      <c r="H68" s="332"/>
      <c r="I68" s="187"/>
      <c r="J68" s="97"/>
      <c r="K68" s="332"/>
      <c r="L68" s="187"/>
      <c r="M68" s="97"/>
      <c r="N68" s="332"/>
      <c r="O68" s="332"/>
      <c r="P68" s="193"/>
      <c r="Q68" s="187"/>
      <c r="R68" s="199"/>
      <c r="S68" s="97"/>
      <c r="T68" s="332"/>
      <c r="U68" s="187"/>
      <c r="V68" s="97"/>
      <c r="W68" s="332"/>
      <c r="X68" s="332"/>
      <c r="Y68" s="332"/>
      <c r="Z68" s="332"/>
      <c r="AA68" s="187"/>
      <c r="AB68" s="97"/>
      <c r="AC68" s="259"/>
      <c r="AD68" s="332"/>
      <c r="AE68" s="332"/>
      <c r="AF68" s="332"/>
    </row>
    <row r="69" spans="1:32" ht="12" customHeight="1" x14ac:dyDescent="0.2">
      <c r="A69" s="1578" t="s">
        <v>446</v>
      </c>
      <c r="B69" s="1578"/>
      <c r="D69" s="182"/>
      <c r="E69" s="254"/>
      <c r="F69" s="199"/>
      <c r="G69" s="97"/>
      <c r="H69" s="332"/>
      <c r="I69" s="187"/>
      <c r="J69" s="97"/>
      <c r="K69" s="332"/>
      <c r="L69" s="187"/>
      <c r="M69" s="97"/>
      <c r="N69" s="332"/>
      <c r="O69" s="332"/>
      <c r="P69" s="193"/>
      <c r="Q69" s="187"/>
      <c r="R69" s="199"/>
      <c r="S69" s="97"/>
      <c r="T69" s="332"/>
      <c r="U69" s="187"/>
      <c r="V69" s="97"/>
      <c r="W69" s="332"/>
      <c r="X69" s="332"/>
      <c r="Y69" s="332"/>
      <c r="Z69" s="332"/>
      <c r="AA69" s="187"/>
      <c r="AB69" s="97"/>
      <c r="AC69" s="259"/>
      <c r="AD69" s="332"/>
      <c r="AE69" s="332"/>
      <c r="AF69" s="332"/>
    </row>
    <row r="70" spans="1:32" ht="12" customHeight="1" x14ac:dyDescent="0.2">
      <c r="A70" s="1582" t="s">
        <v>141</v>
      </c>
      <c r="B70" s="1582"/>
      <c r="D70" s="182"/>
      <c r="E70" s="248">
        <v>77.8</v>
      </c>
      <c r="F70" s="199"/>
      <c r="G70" s="97"/>
      <c r="H70" s="106">
        <v>78.900000000000006</v>
      </c>
      <c r="I70" s="186"/>
      <c r="J70" s="97"/>
      <c r="K70" s="106">
        <v>78.099999999999994</v>
      </c>
      <c r="L70" s="186"/>
      <c r="M70" s="109"/>
      <c r="N70" s="106">
        <v>77.7</v>
      </c>
      <c r="O70" s="107"/>
      <c r="P70" s="194"/>
      <c r="Q70" s="109">
        <v>77.5</v>
      </c>
      <c r="R70" s="195"/>
      <c r="S70" s="109"/>
      <c r="T70" s="106">
        <v>76.400000000000006</v>
      </c>
      <c r="U70" s="186"/>
      <c r="V70" s="109"/>
      <c r="W70" s="106">
        <v>73.3</v>
      </c>
      <c r="X70" s="106"/>
      <c r="Y70" s="106"/>
      <c r="Z70" s="106">
        <v>72.5</v>
      </c>
      <c r="AA70" s="186"/>
      <c r="AB70" s="109"/>
      <c r="AC70" s="265">
        <v>78.099999999999994</v>
      </c>
      <c r="AD70" s="107"/>
      <c r="AE70" s="107"/>
      <c r="AF70" s="106">
        <v>74.900000000000006</v>
      </c>
    </row>
    <row r="71" spans="1:32" ht="12" customHeight="1" x14ac:dyDescent="0.2">
      <c r="A71" s="1582" t="s">
        <v>401</v>
      </c>
      <c r="B71" s="1582"/>
      <c r="D71" s="182"/>
      <c r="E71" s="248">
        <v>82.1</v>
      </c>
      <c r="F71" s="199"/>
      <c r="G71" s="97"/>
      <c r="H71" s="106">
        <v>83</v>
      </c>
      <c r="I71" s="186"/>
      <c r="J71" s="97"/>
      <c r="K71" s="106">
        <v>82.5</v>
      </c>
      <c r="L71" s="186"/>
      <c r="M71" s="109"/>
      <c r="N71" s="106">
        <v>82.1</v>
      </c>
      <c r="O71" s="107"/>
      <c r="P71" s="194"/>
      <c r="Q71" s="109">
        <v>81.8</v>
      </c>
      <c r="R71" s="195"/>
      <c r="S71" s="109"/>
      <c r="T71" s="106">
        <v>80.900000000000006</v>
      </c>
      <c r="U71" s="186"/>
      <c r="V71" s="109"/>
      <c r="W71" s="106">
        <v>78.900000000000006</v>
      </c>
      <c r="X71" s="106"/>
      <c r="Y71" s="106"/>
      <c r="Z71" s="106">
        <v>78.3</v>
      </c>
      <c r="AA71" s="186"/>
      <c r="AB71" s="109"/>
      <c r="AC71" s="265">
        <v>82.5</v>
      </c>
      <c r="AD71" s="107"/>
      <c r="AE71" s="107"/>
      <c r="AF71" s="106">
        <v>80</v>
      </c>
    </row>
    <row r="72" spans="1:32" ht="8.1" customHeight="1" x14ac:dyDescent="0.2">
      <c r="D72" s="179"/>
      <c r="E72" s="317"/>
      <c r="F72" s="190"/>
      <c r="G72" s="88"/>
      <c r="H72" s="120"/>
      <c r="I72" s="120"/>
      <c r="J72" s="88"/>
      <c r="K72" s="120"/>
      <c r="L72" s="120"/>
      <c r="M72" s="114"/>
      <c r="N72" s="115"/>
      <c r="O72" s="115"/>
      <c r="P72" s="202"/>
      <c r="Q72" s="203"/>
      <c r="R72" s="204"/>
      <c r="S72" s="114"/>
      <c r="T72" s="120"/>
      <c r="U72" s="120"/>
      <c r="V72" s="114"/>
      <c r="W72" s="120"/>
      <c r="X72" s="120"/>
      <c r="Y72" s="120"/>
      <c r="Z72" s="120"/>
      <c r="AA72" s="120"/>
      <c r="AB72" s="114"/>
      <c r="AC72" s="115"/>
      <c r="AD72" s="115"/>
      <c r="AE72" s="115"/>
      <c r="AF72" s="115"/>
    </row>
    <row r="73" spans="1:32" ht="8.1" customHeight="1" x14ac:dyDescent="0.2">
      <c r="J73" s="88"/>
      <c r="K73" s="88"/>
      <c r="L73" s="88"/>
      <c r="V73" s="88"/>
      <c r="W73" s="88"/>
      <c r="X73" s="88"/>
      <c r="Y73" s="88"/>
      <c r="Z73" s="88"/>
      <c r="AA73" s="88"/>
    </row>
    <row r="74" spans="1:32" ht="14.25" x14ac:dyDescent="0.2">
      <c r="A74" s="272" t="s">
        <v>234</v>
      </c>
      <c r="B74" s="1576" t="s">
        <v>381</v>
      </c>
      <c r="C74" s="1576"/>
      <c r="D74" s="1576"/>
      <c r="E74" s="1576"/>
      <c r="F74" s="1576"/>
      <c r="G74" s="1576"/>
      <c r="H74" s="1576"/>
      <c r="I74" s="1576"/>
      <c r="J74" s="1576"/>
      <c r="K74" s="1576"/>
      <c r="L74" s="1576"/>
      <c r="M74" s="1576"/>
      <c r="N74" s="1576"/>
      <c r="O74" s="1576"/>
      <c r="P74" s="1576"/>
      <c r="Q74" s="1576"/>
      <c r="R74" s="1576"/>
      <c r="S74" s="1576"/>
      <c r="T74" s="1576"/>
      <c r="U74" s="1576"/>
      <c r="V74" s="1576"/>
      <c r="W74" s="1576"/>
      <c r="X74" s="1576"/>
      <c r="Y74" s="1576"/>
      <c r="Z74" s="1576"/>
      <c r="AA74" s="1576"/>
      <c r="AB74" s="1576"/>
      <c r="AC74" s="83"/>
      <c r="AD74" s="83"/>
      <c r="AE74" s="83"/>
      <c r="AF74" s="83"/>
    </row>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61"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61"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61"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1" orientation="landscape" r:id="rId4"/>
      <headerFooter>
        <oddFooter>&amp;L&amp;K0070C0The Allstate Corporation 4Q19 Supplement&amp;R&amp;K000000&amp;A</oddFooter>
      </headerFooter>
    </customSheetView>
    <customSheetView guid="{0B7FDDCE-76D6-4341-B795-862A34477CB3}" fitToPage="1" topLeftCell="A49">
      <selection sqref="A1:AF1"/>
      <pageMargins left="0.25" right="0.25" top="0.5" bottom="0.5" header="0.3" footer="0.3"/>
      <printOptions horizontalCentered="1"/>
      <pageSetup scale="61"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61" orientation="landscape" r:id="rId6"/>
      <headerFooter>
        <oddFooter>&amp;L&amp;K0070C0The Allstate Corporation 4Q19 Supplement&amp;R&amp;K000000&amp;A</oddFooter>
      </headerFooter>
    </customSheetView>
  </customSheetViews>
  <mergeCells count="69">
    <mergeCell ref="A8:B8"/>
    <mergeCell ref="A4:B4"/>
    <mergeCell ref="D4:AA4"/>
    <mergeCell ref="A1:AF1"/>
    <mergeCell ref="A2:AF2"/>
    <mergeCell ref="A19:B19"/>
    <mergeCell ref="A9:B9"/>
    <mergeCell ref="A10:B10"/>
    <mergeCell ref="A11:B11"/>
    <mergeCell ref="A12:B12"/>
    <mergeCell ref="A13:B13"/>
    <mergeCell ref="A14:B14"/>
    <mergeCell ref="A15:B15"/>
    <mergeCell ref="A16:B16"/>
    <mergeCell ref="A17:B17"/>
    <mergeCell ref="A18:B18"/>
    <mergeCell ref="A51:B51"/>
    <mergeCell ref="A31:B31"/>
    <mergeCell ref="A20:B20"/>
    <mergeCell ref="A21:B21"/>
    <mergeCell ref="A22:B22"/>
    <mergeCell ref="A23:B23"/>
    <mergeCell ref="A24:B24"/>
    <mergeCell ref="A25:B25"/>
    <mergeCell ref="A26:B26"/>
    <mergeCell ref="A27:B27"/>
    <mergeCell ref="A28:B28"/>
    <mergeCell ref="A29:B29"/>
    <mergeCell ref="A30:B30"/>
    <mergeCell ref="A48:B48"/>
    <mergeCell ref="A59:B59"/>
    <mergeCell ref="A58:B58"/>
    <mergeCell ref="A43:B43"/>
    <mergeCell ref="A32:B32"/>
    <mergeCell ref="A33:B33"/>
    <mergeCell ref="A34:B34"/>
    <mergeCell ref="A35:B35"/>
    <mergeCell ref="A36:B36"/>
    <mergeCell ref="A37:B37"/>
    <mergeCell ref="A38:B38"/>
    <mergeCell ref="A39:B39"/>
    <mergeCell ref="A40:B40"/>
    <mergeCell ref="A41:B41"/>
    <mergeCell ref="A42:B42"/>
    <mergeCell ref="A49:B49"/>
    <mergeCell ref="A50:B50"/>
    <mergeCell ref="A60:B60"/>
    <mergeCell ref="AC4:AF4"/>
    <mergeCell ref="A70:B70"/>
    <mergeCell ref="A71:B71"/>
    <mergeCell ref="A62:B62"/>
    <mergeCell ref="A53:B53"/>
    <mergeCell ref="A54:B54"/>
    <mergeCell ref="A55:B55"/>
    <mergeCell ref="A61:B61"/>
    <mergeCell ref="A52:B52"/>
    <mergeCell ref="A44:B44"/>
    <mergeCell ref="A45:B45"/>
    <mergeCell ref="A46:B46"/>
    <mergeCell ref="A56:B56"/>
    <mergeCell ref="A57:B57"/>
    <mergeCell ref="A47:B47"/>
    <mergeCell ref="B74:AB74"/>
    <mergeCell ref="A63:B63"/>
    <mergeCell ref="A64:B64"/>
    <mergeCell ref="A65:B65"/>
    <mergeCell ref="A66:B66"/>
    <mergeCell ref="A67:B67"/>
    <mergeCell ref="A69:B69"/>
  </mergeCells>
  <printOptions horizontalCentered="1"/>
  <pageMargins left="0.25" right="0.25" top="0.5" bottom="0.5" header="0.3" footer="0.3"/>
  <pageSetup scale="61" orientation="landscape" r:id="rId7"/>
  <headerFooter>
    <oddFooter>&amp;L&amp;K0070C0The Allstate Corporation 4Q19 Supplement&amp;R&amp;K000000&amp;A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F74"/>
  <sheetViews>
    <sheetView zoomScaleNormal="100" workbookViewId="0">
      <selection sqref="A1:AF1"/>
    </sheetView>
  </sheetViews>
  <sheetFormatPr defaultColWidth="13.7109375" defaultRowHeight="12.75" x14ac:dyDescent="0.2"/>
  <cols>
    <col min="1" max="1" width="2.5703125" style="83" customWidth="1"/>
    <col min="2" max="2" width="49.5703125" style="83" customWidth="1"/>
    <col min="3" max="3" width="2.28515625" style="83" customWidth="1"/>
    <col min="4" max="4" width="2.28515625" style="311" customWidth="1"/>
    <col min="5" max="5" width="10.28515625" style="311" customWidth="1"/>
    <col min="6" max="6" width="2.28515625" style="311" customWidth="1"/>
    <col min="7" max="7" width="2.28515625" style="167" customWidth="1"/>
    <col min="8" max="8" width="10.28515625" style="167" customWidth="1"/>
    <col min="9" max="9" width="2.28515625" style="167" customWidth="1"/>
    <col min="10" max="10" width="2.28515625" style="83" customWidth="1"/>
    <col min="11" max="11" width="10.28515625" style="83" customWidth="1"/>
    <col min="12" max="13" width="2.28515625" style="83" customWidth="1"/>
    <col min="14" max="14" width="10.28515625" style="83" customWidth="1"/>
    <col min="15" max="16" width="2.28515625" style="83" customWidth="1"/>
    <col min="17" max="17" width="10.28515625" style="83" customWidth="1"/>
    <col min="18" max="19" width="2.28515625" style="83" customWidth="1"/>
    <col min="20" max="20" width="10.28515625" style="83" customWidth="1"/>
    <col min="21" max="22" width="2.28515625" style="83" customWidth="1"/>
    <col min="23" max="23" width="10.28515625" style="83" customWidth="1"/>
    <col min="24" max="25" width="2.28515625" style="622" customWidth="1"/>
    <col min="26" max="26" width="10.28515625" style="622" customWidth="1"/>
    <col min="27" max="28" width="2.28515625" style="83" customWidth="1"/>
    <col min="29" max="29" width="10.28515625" style="311" customWidth="1"/>
    <col min="30" max="31" width="2.28515625" style="311" customWidth="1"/>
    <col min="32" max="32" width="10.28515625" style="311" customWidth="1"/>
    <col min="33" max="34" width="2.28515625" style="83" customWidth="1"/>
    <col min="35" max="16384" width="13.7109375" style="83"/>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4.1" customHeight="1" x14ac:dyDescent="0.25">
      <c r="A2" s="1620" t="s">
        <v>183</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x14ac:dyDescent="0.2">
      <c r="A3" s="1321"/>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619" t="s">
        <v>45</v>
      </c>
      <c r="B4" s="1606"/>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345"/>
      <c r="AC4" s="1507" t="s">
        <v>9</v>
      </c>
      <c r="AD4" s="1508"/>
      <c r="AE4" s="1508"/>
      <c r="AF4" s="1508"/>
    </row>
    <row r="5" spans="1:32" x14ac:dyDescent="0.2">
      <c r="A5" s="1321"/>
      <c r="B5" s="1321"/>
      <c r="C5" s="1321"/>
      <c r="D5" s="1321"/>
      <c r="E5" s="1321"/>
      <c r="F5" s="1321"/>
      <c r="G5" s="1321"/>
      <c r="H5" s="1321"/>
      <c r="I5" s="1321"/>
      <c r="J5" s="344"/>
      <c r="K5" s="344"/>
      <c r="L5" s="344"/>
      <c r="M5" s="344"/>
      <c r="N5" s="344"/>
      <c r="O5" s="344"/>
      <c r="P5" s="344"/>
      <c r="Q5" s="344"/>
      <c r="R5" s="344"/>
      <c r="S5" s="344"/>
      <c r="T5" s="344"/>
      <c r="U5" s="344"/>
      <c r="V5" s="344"/>
      <c r="W5" s="344"/>
      <c r="X5" s="344"/>
      <c r="Y5" s="344"/>
      <c r="Z5" s="344"/>
      <c r="AA5" s="344"/>
      <c r="AB5" s="344"/>
      <c r="AC5" s="341"/>
      <c r="AD5" s="341"/>
      <c r="AE5" s="341"/>
      <c r="AF5" s="341"/>
    </row>
    <row r="6" spans="1:32" ht="25.9" customHeight="1" x14ac:dyDescent="0.25">
      <c r="A6" s="1321"/>
      <c r="B6" s="1321"/>
      <c r="C6" s="1321"/>
      <c r="D6" s="337"/>
      <c r="E6" s="633" t="s">
        <v>630</v>
      </c>
      <c r="F6" s="338"/>
      <c r="G6" s="344"/>
      <c r="H6" s="334" t="s">
        <v>547</v>
      </c>
      <c r="I6" s="1368"/>
      <c r="J6" s="344"/>
      <c r="K6" s="334" t="s">
        <v>493</v>
      </c>
      <c r="L6" s="1368"/>
      <c r="M6" s="1324"/>
      <c r="N6" s="334" t="s">
        <v>326</v>
      </c>
      <c r="O6" s="1369"/>
      <c r="P6" s="337"/>
      <c r="Q6" s="1366" t="s">
        <v>10</v>
      </c>
      <c r="R6" s="1370"/>
      <c r="S6" s="1371"/>
      <c r="T6" s="334" t="s">
        <v>327</v>
      </c>
      <c r="U6" s="1324"/>
      <c r="V6" s="1371"/>
      <c r="W6" s="334" t="s">
        <v>0</v>
      </c>
      <c r="X6" s="1394"/>
      <c r="Y6" s="1394"/>
      <c r="Z6" s="334" t="s">
        <v>1</v>
      </c>
      <c r="AA6" s="1324"/>
      <c r="AB6" s="1324"/>
      <c r="AC6" s="1345" t="s">
        <v>630</v>
      </c>
      <c r="AD6" s="1311"/>
      <c r="AE6" s="1311"/>
      <c r="AF6" s="970" t="s">
        <v>10</v>
      </c>
    </row>
    <row r="7" spans="1:32" ht="7.5" customHeight="1" x14ac:dyDescent="0.2">
      <c r="A7" s="1321"/>
      <c r="B7" s="1321"/>
      <c r="C7" s="1321"/>
      <c r="D7" s="342"/>
      <c r="E7" s="341"/>
      <c r="F7" s="343"/>
      <c r="G7" s="344"/>
      <c r="H7" s="341"/>
      <c r="I7" s="345"/>
      <c r="J7" s="344"/>
      <c r="K7" s="341"/>
      <c r="L7" s="345"/>
      <c r="M7" s="344"/>
      <c r="N7" s="341"/>
      <c r="O7" s="1321"/>
      <c r="P7" s="342"/>
      <c r="Q7" s="341"/>
      <c r="R7" s="343"/>
      <c r="S7" s="344"/>
      <c r="T7" s="341"/>
      <c r="U7" s="345"/>
      <c r="V7" s="344"/>
      <c r="W7" s="341"/>
      <c r="X7" s="344"/>
      <c r="Y7" s="344"/>
      <c r="Z7" s="344"/>
      <c r="AA7" s="345"/>
      <c r="AB7" s="344"/>
      <c r="AC7" s="341"/>
      <c r="AD7" s="1321"/>
      <c r="AE7" s="1321"/>
      <c r="AF7" s="341"/>
    </row>
    <row r="8" spans="1:32" ht="12" customHeight="1" x14ac:dyDescent="0.2">
      <c r="A8" s="1649" t="s">
        <v>447</v>
      </c>
      <c r="B8" s="1606"/>
      <c r="C8" s="1321"/>
      <c r="D8" s="342"/>
      <c r="E8" s="345"/>
      <c r="F8" s="343"/>
      <c r="G8" s="344"/>
      <c r="H8" s="1321"/>
      <c r="I8" s="345"/>
      <c r="J8" s="344"/>
      <c r="K8" s="1321"/>
      <c r="L8" s="345"/>
      <c r="M8" s="344"/>
      <c r="N8" s="1321"/>
      <c r="O8" s="1321"/>
      <c r="P8" s="342"/>
      <c r="Q8" s="345"/>
      <c r="R8" s="343"/>
      <c r="S8" s="344"/>
      <c r="T8" s="1321"/>
      <c r="U8" s="345"/>
      <c r="V8" s="344"/>
      <c r="W8" s="1321"/>
      <c r="X8" s="1321"/>
      <c r="Y8" s="1321"/>
      <c r="Z8" s="1321"/>
      <c r="AA8" s="345"/>
      <c r="AB8" s="344"/>
      <c r="AC8" s="1321"/>
      <c r="AD8" s="1321"/>
      <c r="AE8" s="1321"/>
      <c r="AF8" s="1321"/>
    </row>
    <row r="9" spans="1:32" ht="12" customHeight="1" x14ac:dyDescent="0.2">
      <c r="A9" s="1646" t="s">
        <v>180</v>
      </c>
      <c r="B9" s="1646"/>
      <c r="C9" s="1321"/>
      <c r="D9" s="342"/>
      <c r="E9" s="347">
        <v>5470</v>
      </c>
      <c r="F9" s="364"/>
      <c r="G9" s="361"/>
      <c r="H9" s="347">
        <v>5599</v>
      </c>
      <c r="I9" s="769"/>
      <c r="J9" s="361"/>
      <c r="K9" s="347">
        <v>5472</v>
      </c>
      <c r="L9" s="769"/>
      <c r="M9" s="346"/>
      <c r="N9" s="347">
        <v>5395</v>
      </c>
      <c r="O9" s="348"/>
      <c r="P9" s="349"/>
      <c r="Q9" s="346">
        <v>5272</v>
      </c>
      <c r="R9" s="350"/>
      <c r="S9" s="346"/>
      <c r="T9" s="347">
        <v>5357</v>
      </c>
      <c r="U9" s="769"/>
      <c r="V9" s="346"/>
      <c r="W9" s="347">
        <v>5211</v>
      </c>
      <c r="X9" s="347"/>
      <c r="Y9" s="347"/>
      <c r="Z9" s="347">
        <v>5151</v>
      </c>
      <c r="AA9" s="769"/>
      <c r="AB9" s="346"/>
      <c r="AC9" s="347">
        <v>21936</v>
      </c>
      <c r="AD9" s="348"/>
      <c r="AE9" s="348"/>
      <c r="AF9" s="347">
        <v>20991</v>
      </c>
    </row>
    <row r="10" spans="1:32" ht="7.5" customHeight="1" x14ac:dyDescent="0.2">
      <c r="A10" s="1321"/>
      <c r="B10" s="1321"/>
      <c r="C10" s="1321"/>
      <c r="D10" s="342"/>
      <c r="E10" s="348"/>
      <c r="F10" s="364"/>
      <c r="G10" s="361"/>
      <c r="H10" s="348"/>
      <c r="I10" s="769"/>
      <c r="J10" s="361"/>
      <c r="K10" s="348"/>
      <c r="L10" s="769"/>
      <c r="M10" s="346"/>
      <c r="N10" s="348"/>
      <c r="O10" s="348"/>
      <c r="P10" s="349"/>
      <c r="Q10" s="769"/>
      <c r="R10" s="350"/>
      <c r="S10" s="346"/>
      <c r="T10" s="348"/>
      <c r="U10" s="769"/>
      <c r="V10" s="346"/>
      <c r="W10" s="348"/>
      <c r="X10" s="348"/>
      <c r="Y10" s="348"/>
      <c r="Z10" s="348"/>
      <c r="AA10" s="769"/>
      <c r="AB10" s="346"/>
      <c r="AC10" s="348"/>
      <c r="AD10" s="348"/>
      <c r="AE10" s="348"/>
      <c r="AF10" s="348"/>
    </row>
    <row r="11" spans="1:32" ht="12" customHeight="1" x14ac:dyDescent="0.2">
      <c r="A11" s="1646" t="s">
        <v>181</v>
      </c>
      <c r="B11" s="1646"/>
      <c r="C11" s="1321"/>
      <c r="D11" s="342"/>
      <c r="E11" s="347">
        <v>5509</v>
      </c>
      <c r="F11" s="364"/>
      <c r="G11" s="361"/>
      <c r="H11" s="347">
        <v>5446</v>
      </c>
      <c r="I11" s="769"/>
      <c r="J11" s="361"/>
      <c r="K11" s="347">
        <v>5404</v>
      </c>
      <c r="L11" s="769"/>
      <c r="M11" s="346"/>
      <c r="N11" s="347">
        <v>5321</v>
      </c>
      <c r="O11" s="348"/>
      <c r="P11" s="349"/>
      <c r="Q11" s="346">
        <v>5275</v>
      </c>
      <c r="R11" s="350"/>
      <c r="S11" s="346"/>
      <c r="T11" s="347">
        <v>5210</v>
      </c>
      <c r="U11" s="769"/>
      <c r="V11" s="346"/>
      <c r="W11" s="347">
        <v>5131</v>
      </c>
      <c r="X11" s="347"/>
      <c r="Y11" s="347"/>
      <c r="Z11" s="347">
        <v>5046</v>
      </c>
      <c r="AA11" s="769"/>
      <c r="AB11" s="346"/>
      <c r="AC11" s="347">
        <v>21680</v>
      </c>
      <c r="AD11" s="348"/>
      <c r="AE11" s="348"/>
      <c r="AF11" s="347">
        <v>20662</v>
      </c>
    </row>
    <row r="12" spans="1:32" ht="12" customHeight="1" x14ac:dyDescent="0.2">
      <c r="A12" s="1646" t="s">
        <v>59</v>
      </c>
      <c r="B12" s="1646"/>
      <c r="C12" s="1321"/>
      <c r="D12" s="342"/>
      <c r="E12" s="353">
        <v>58</v>
      </c>
      <c r="F12" s="364"/>
      <c r="G12" s="361"/>
      <c r="H12" s="353">
        <v>57</v>
      </c>
      <c r="I12" s="767"/>
      <c r="J12" s="361"/>
      <c r="K12" s="353">
        <v>57</v>
      </c>
      <c r="L12" s="767"/>
      <c r="M12" s="352"/>
      <c r="N12" s="353">
        <v>57</v>
      </c>
      <c r="O12" s="354"/>
      <c r="P12" s="355"/>
      <c r="Q12" s="352">
        <v>65</v>
      </c>
      <c r="R12" s="356"/>
      <c r="S12" s="352"/>
      <c r="T12" s="353">
        <v>56</v>
      </c>
      <c r="U12" s="767"/>
      <c r="V12" s="352"/>
      <c r="W12" s="353">
        <v>56</v>
      </c>
      <c r="X12" s="353"/>
      <c r="Y12" s="353"/>
      <c r="Z12" s="353">
        <v>54</v>
      </c>
      <c r="AA12" s="767"/>
      <c r="AB12" s="352"/>
      <c r="AC12" s="353">
        <v>229</v>
      </c>
      <c r="AD12" s="354"/>
      <c r="AE12" s="354"/>
      <c r="AF12" s="353">
        <v>231</v>
      </c>
    </row>
    <row r="13" spans="1:32" ht="12" customHeight="1" x14ac:dyDescent="0.2">
      <c r="A13" s="1646" t="s">
        <v>409</v>
      </c>
      <c r="B13" s="1646"/>
      <c r="C13" s="1321"/>
      <c r="D13" s="342"/>
      <c r="E13" s="353">
        <v>-3712</v>
      </c>
      <c r="F13" s="364"/>
      <c r="G13" s="361"/>
      <c r="H13" s="353">
        <v>-3689</v>
      </c>
      <c r="I13" s="767"/>
      <c r="J13" s="361"/>
      <c r="K13" s="353">
        <v>-3698</v>
      </c>
      <c r="L13" s="767"/>
      <c r="M13" s="352"/>
      <c r="N13" s="353">
        <v>-3485</v>
      </c>
      <c r="O13" s="354"/>
      <c r="P13" s="355"/>
      <c r="Q13" s="352">
        <v>-3520</v>
      </c>
      <c r="R13" s="356"/>
      <c r="S13" s="352"/>
      <c r="T13" s="353">
        <v>-3495</v>
      </c>
      <c r="U13" s="767"/>
      <c r="V13" s="352"/>
      <c r="W13" s="353">
        <v>-3424</v>
      </c>
      <c r="X13" s="353"/>
      <c r="Y13" s="353"/>
      <c r="Z13" s="353">
        <v>-3189</v>
      </c>
      <c r="AA13" s="767"/>
      <c r="AB13" s="352"/>
      <c r="AC13" s="353">
        <v>-14584</v>
      </c>
      <c r="AD13" s="354"/>
      <c r="AE13" s="354"/>
      <c r="AF13" s="353">
        <v>-13628</v>
      </c>
    </row>
    <row r="14" spans="1:32" ht="12" customHeight="1" x14ac:dyDescent="0.2">
      <c r="A14" s="1646" t="s">
        <v>410</v>
      </c>
      <c r="B14" s="1646"/>
      <c r="C14" s="1321"/>
      <c r="D14" s="342"/>
      <c r="E14" s="358">
        <v>-1456</v>
      </c>
      <c r="F14" s="364"/>
      <c r="G14" s="361"/>
      <c r="H14" s="358">
        <v>-1385</v>
      </c>
      <c r="I14" s="767"/>
      <c r="J14" s="361"/>
      <c r="K14" s="358">
        <v>-1376</v>
      </c>
      <c r="L14" s="767"/>
      <c r="M14" s="352"/>
      <c r="N14" s="358">
        <v>-1381</v>
      </c>
      <c r="O14" s="354"/>
      <c r="P14" s="355"/>
      <c r="Q14" s="358">
        <v>-1419</v>
      </c>
      <c r="R14" s="356"/>
      <c r="S14" s="352"/>
      <c r="T14" s="358">
        <v>-1380</v>
      </c>
      <c r="U14" s="767"/>
      <c r="V14" s="352"/>
      <c r="W14" s="358">
        <v>-1378</v>
      </c>
      <c r="X14" s="352"/>
      <c r="Y14" s="352"/>
      <c r="Z14" s="358">
        <v>-1300</v>
      </c>
      <c r="AA14" s="767"/>
      <c r="AB14" s="352"/>
      <c r="AC14" s="358">
        <v>-5598</v>
      </c>
      <c r="AD14" s="354"/>
      <c r="AE14" s="354"/>
      <c r="AF14" s="358">
        <v>-5477</v>
      </c>
    </row>
    <row r="15" spans="1:32" ht="13.5" thickBot="1" x14ac:dyDescent="0.25">
      <c r="A15" s="1639" t="s">
        <v>367</v>
      </c>
      <c r="B15" s="1639"/>
      <c r="C15" s="1321"/>
      <c r="D15" s="342"/>
      <c r="E15" s="359">
        <v>399</v>
      </c>
      <c r="F15" s="364"/>
      <c r="G15" s="361"/>
      <c r="H15" s="359">
        <v>429</v>
      </c>
      <c r="I15" s="769"/>
      <c r="J15" s="361"/>
      <c r="K15" s="359">
        <v>387</v>
      </c>
      <c r="L15" s="769"/>
      <c r="M15" s="346"/>
      <c r="N15" s="359">
        <v>512</v>
      </c>
      <c r="O15" s="348"/>
      <c r="P15" s="349"/>
      <c r="Q15" s="359">
        <v>401</v>
      </c>
      <c r="R15" s="350"/>
      <c r="S15" s="346"/>
      <c r="T15" s="359">
        <v>391</v>
      </c>
      <c r="U15" s="769"/>
      <c r="V15" s="346"/>
      <c r="W15" s="359">
        <v>385</v>
      </c>
      <c r="X15" s="346"/>
      <c r="Y15" s="346"/>
      <c r="Z15" s="359">
        <v>611</v>
      </c>
      <c r="AA15" s="769"/>
      <c r="AB15" s="346"/>
      <c r="AC15" s="359">
        <v>1727</v>
      </c>
      <c r="AD15" s="348"/>
      <c r="AE15" s="348"/>
      <c r="AF15" s="359">
        <v>1788</v>
      </c>
    </row>
    <row r="16" spans="1:32" ht="7.5" customHeight="1" thickTop="1" x14ac:dyDescent="0.2">
      <c r="A16" s="1321"/>
      <c r="B16" s="1321"/>
      <c r="C16" s="1321"/>
      <c r="D16" s="342"/>
      <c r="E16" s="361"/>
      <c r="F16" s="364"/>
      <c r="G16" s="361"/>
      <c r="H16" s="361"/>
      <c r="I16" s="365"/>
      <c r="J16" s="361"/>
      <c r="K16" s="361"/>
      <c r="L16" s="365"/>
      <c r="M16" s="361"/>
      <c r="N16" s="361"/>
      <c r="O16" s="362"/>
      <c r="P16" s="363"/>
      <c r="Q16" s="361"/>
      <c r="R16" s="364"/>
      <c r="S16" s="361"/>
      <c r="T16" s="361"/>
      <c r="U16" s="365"/>
      <c r="V16" s="361"/>
      <c r="W16" s="361"/>
      <c r="X16" s="361"/>
      <c r="Y16" s="361"/>
      <c r="Z16" s="361"/>
      <c r="AA16" s="365"/>
      <c r="AB16" s="361"/>
      <c r="AC16" s="361"/>
      <c r="AD16" s="362"/>
      <c r="AE16" s="362"/>
      <c r="AF16" s="361"/>
    </row>
    <row r="17" spans="1:32" ht="12" customHeight="1" x14ac:dyDescent="0.2">
      <c r="A17" s="1646" t="s">
        <v>372</v>
      </c>
      <c r="B17" s="1646"/>
      <c r="C17" s="1321"/>
      <c r="D17" s="342"/>
      <c r="E17" s="1109">
        <v>67.400000000000006</v>
      </c>
      <c r="F17" s="364"/>
      <c r="G17" s="361"/>
      <c r="H17" s="1109">
        <v>67.7</v>
      </c>
      <c r="I17" s="1110"/>
      <c r="J17" s="361"/>
      <c r="K17" s="1109">
        <v>68.400000000000006</v>
      </c>
      <c r="L17" s="1110"/>
      <c r="M17" s="1111"/>
      <c r="N17" s="1109">
        <v>65.5</v>
      </c>
      <c r="O17" s="1112"/>
      <c r="P17" s="1113"/>
      <c r="Q17" s="1111">
        <v>66.7</v>
      </c>
      <c r="R17" s="1114"/>
      <c r="S17" s="1111"/>
      <c r="T17" s="1109">
        <v>67.099999999999994</v>
      </c>
      <c r="U17" s="1110"/>
      <c r="V17" s="1111"/>
      <c r="W17" s="1109">
        <v>66.7</v>
      </c>
      <c r="X17" s="1109"/>
      <c r="Y17" s="1109"/>
      <c r="Z17" s="1109">
        <v>63.2</v>
      </c>
      <c r="AA17" s="1110"/>
      <c r="AB17" s="1111"/>
      <c r="AC17" s="1109">
        <v>67.3</v>
      </c>
      <c r="AD17" s="1112"/>
      <c r="AE17" s="1112"/>
      <c r="AF17" s="1109">
        <v>65.900000000000006</v>
      </c>
    </row>
    <row r="18" spans="1:32" ht="12" customHeight="1" x14ac:dyDescent="0.2">
      <c r="A18" s="1646" t="s">
        <v>412</v>
      </c>
      <c r="B18" s="1646"/>
      <c r="C18" s="1321"/>
      <c r="D18" s="342"/>
      <c r="E18" s="353">
        <v>0</v>
      </c>
      <c r="F18" s="364"/>
      <c r="G18" s="361"/>
      <c r="H18" s="1109">
        <v>2.4</v>
      </c>
      <c r="I18" s="1110"/>
      <c r="J18" s="361"/>
      <c r="K18" s="1109">
        <v>3.3</v>
      </c>
      <c r="L18" s="1110"/>
      <c r="M18" s="1111"/>
      <c r="N18" s="1109">
        <v>1.3</v>
      </c>
      <c r="O18" s="1112"/>
      <c r="P18" s="1113"/>
      <c r="Q18" s="1111">
        <v>1</v>
      </c>
      <c r="R18" s="1114"/>
      <c r="S18" s="1111"/>
      <c r="T18" s="1225">
        <v>2.2000000000000002</v>
      </c>
      <c r="U18" s="1110"/>
      <c r="V18" s="1111"/>
      <c r="W18" s="1225">
        <v>3.1</v>
      </c>
      <c r="X18" s="352"/>
      <c r="Y18" s="352"/>
      <c r="Z18" s="352">
        <v>0</v>
      </c>
      <c r="AA18" s="1110"/>
      <c r="AB18" s="1111"/>
      <c r="AC18" s="1109">
        <v>1.7</v>
      </c>
      <c r="AD18" s="1112"/>
      <c r="AE18" s="1112"/>
      <c r="AF18" s="1109">
        <v>1.6</v>
      </c>
    </row>
    <row r="19" spans="1:32" ht="12" customHeight="1" x14ac:dyDescent="0.2">
      <c r="A19" s="1616" t="s">
        <v>413</v>
      </c>
      <c r="B19" s="1616"/>
      <c r="C19" s="1321"/>
      <c r="D19" s="342"/>
      <c r="E19" s="358">
        <v>0</v>
      </c>
      <c r="F19" s="364"/>
      <c r="G19" s="361"/>
      <c r="H19" s="1115">
        <v>-2.8</v>
      </c>
      <c r="I19" s="1110"/>
      <c r="J19" s="361"/>
      <c r="K19" s="1115">
        <v>-1.6</v>
      </c>
      <c r="L19" s="1110"/>
      <c r="M19" s="1111"/>
      <c r="N19" s="1115">
        <v>-1.1000000000000001</v>
      </c>
      <c r="O19" s="1112"/>
      <c r="P19" s="1113"/>
      <c r="Q19" s="1395">
        <v>-1.7</v>
      </c>
      <c r="R19" s="1114"/>
      <c r="S19" s="1111"/>
      <c r="T19" s="1395">
        <v>-1.7</v>
      </c>
      <c r="U19" s="1110"/>
      <c r="V19" s="1111"/>
      <c r="W19" s="1115">
        <v>-2.9</v>
      </c>
      <c r="X19" s="1111"/>
      <c r="Y19" s="1111"/>
      <c r="Z19" s="1115">
        <v>-1.5</v>
      </c>
      <c r="AA19" s="1110"/>
      <c r="AB19" s="1111"/>
      <c r="AC19" s="1115">
        <v>-1.4</v>
      </c>
      <c r="AD19" s="1112"/>
      <c r="AE19" s="1112"/>
      <c r="AF19" s="1115">
        <v>-2</v>
      </c>
    </row>
    <row r="20" spans="1:32" ht="14.1" customHeight="1" x14ac:dyDescent="0.2">
      <c r="A20" s="1639" t="s">
        <v>374</v>
      </c>
      <c r="B20" s="1639"/>
      <c r="C20" s="1321"/>
      <c r="D20" s="342"/>
      <c r="E20" s="1119">
        <v>67.400000000000006</v>
      </c>
      <c r="F20" s="364"/>
      <c r="G20" s="361"/>
      <c r="H20" s="1119">
        <v>68.099999999999994</v>
      </c>
      <c r="I20" s="1110"/>
      <c r="J20" s="361"/>
      <c r="K20" s="1119">
        <v>66.7</v>
      </c>
      <c r="L20" s="1110"/>
      <c r="M20" s="1111"/>
      <c r="N20" s="1119">
        <v>65.3</v>
      </c>
      <c r="O20" s="1112"/>
      <c r="P20" s="1113"/>
      <c r="Q20" s="1396">
        <v>67.400000000000006</v>
      </c>
      <c r="R20" s="1114"/>
      <c r="S20" s="1111"/>
      <c r="T20" s="1396">
        <v>66.599999999999994</v>
      </c>
      <c r="U20" s="1110"/>
      <c r="V20" s="1111"/>
      <c r="W20" s="1119">
        <v>66.5</v>
      </c>
      <c r="X20" s="1111"/>
      <c r="Y20" s="1111"/>
      <c r="Z20" s="1119">
        <v>64.7</v>
      </c>
      <c r="AA20" s="1110"/>
      <c r="AB20" s="1111"/>
      <c r="AC20" s="1119">
        <v>67</v>
      </c>
      <c r="AD20" s="1112"/>
      <c r="AE20" s="1112"/>
      <c r="AF20" s="1119">
        <v>66.3</v>
      </c>
    </row>
    <row r="21" spans="1:32" ht="7.5" customHeight="1" x14ac:dyDescent="0.2">
      <c r="A21" s="1321"/>
      <c r="B21" s="1321"/>
      <c r="C21" s="1321"/>
      <c r="D21" s="342"/>
      <c r="E21" s="1112"/>
      <c r="F21" s="364"/>
      <c r="G21" s="361"/>
      <c r="H21" s="1112"/>
      <c r="I21" s="1110"/>
      <c r="J21" s="361"/>
      <c r="K21" s="1112"/>
      <c r="L21" s="1110"/>
      <c r="M21" s="1111"/>
      <c r="N21" s="1112"/>
      <c r="O21" s="1112"/>
      <c r="P21" s="1113"/>
      <c r="Q21" s="1110"/>
      <c r="R21" s="1114"/>
      <c r="S21" s="1111"/>
      <c r="T21" s="1112"/>
      <c r="U21" s="1110"/>
      <c r="V21" s="1111"/>
      <c r="W21" s="1112"/>
      <c r="X21" s="1112"/>
      <c r="Y21" s="1112"/>
      <c r="Z21" s="1112"/>
      <c r="AA21" s="1110"/>
      <c r="AB21" s="1111"/>
      <c r="AC21" s="1112"/>
      <c r="AD21" s="1112"/>
      <c r="AE21" s="1112"/>
      <c r="AF21" s="1112"/>
    </row>
    <row r="22" spans="1:32" ht="14.1" customHeight="1" x14ac:dyDescent="0.2">
      <c r="A22" s="1646" t="s">
        <v>370</v>
      </c>
      <c r="B22" s="1646"/>
      <c r="C22" s="1321"/>
      <c r="D22" s="342"/>
      <c r="E22" s="1109">
        <v>25.4</v>
      </c>
      <c r="F22" s="364"/>
      <c r="G22" s="361"/>
      <c r="H22" s="1109">
        <v>24.4</v>
      </c>
      <c r="I22" s="1110"/>
      <c r="J22" s="361"/>
      <c r="K22" s="1109">
        <v>24.4</v>
      </c>
      <c r="L22" s="1110"/>
      <c r="M22" s="1111"/>
      <c r="N22" s="1109">
        <v>24.9</v>
      </c>
      <c r="O22" s="1112"/>
      <c r="P22" s="1113"/>
      <c r="Q22" s="1111">
        <v>25.7</v>
      </c>
      <c r="R22" s="1114"/>
      <c r="S22" s="1111"/>
      <c r="T22" s="1109">
        <v>25.4</v>
      </c>
      <c r="U22" s="1110"/>
      <c r="V22" s="1111"/>
      <c r="W22" s="1109">
        <v>25.8</v>
      </c>
      <c r="X22" s="1109"/>
      <c r="Y22" s="1109"/>
      <c r="Z22" s="1109">
        <v>24.7</v>
      </c>
      <c r="AA22" s="1110"/>
      <c r="AB22" s="1111"/>
      <c r="AC22" s="1109">
        <v>24.7</v>
      </c>
      <c r="AD22" s="1112"/>
      <c r="AE22" s="1112"/>
      <c r="AF22" s="1109">
        <v>25.4</v>
      </c>
    </row>
    <row r="23" spans="1:32" ht="7.5" customHeight="1" x14ac:dyDescent="0.2">
      <c r="A23" s="1321"/>
      <c r="B23" s="1321"/>
      <c r="C23" s="1321"/>
      <c r="D23" s="342"/>
      <c r="E23" s="1112"/>
      <c r="F23" s="364"/>
      <c r="G23" s="361"/>
      <c r="H23" s="1112"/>
      <c r="I23" s="1110"/>
      <c r="J23" s="361"/>
      <c r="K23" s="1112"/>
      <c r="L23" s="1110"/>
      <c r="M23" s="1111"/>
      <c r="N23" s="1112"/>
      <c r="O23" s="1112"/>
      <c r="P23" s="1113"/>
      <c r="Q23" s="1110"/>
      <c r="R23" s="1114"/>
      <c r="S23" s="1111"/>
      <c r="T23" s="1112"/>
      <c r="U23" s="1110"/>
      <c r="V23" s="1111"/>
      <c r="W23" s="1112"/>
      <c r="X23" s="1112"/>
      <c r="Y23" s="1112"/>
      <c r="Z23" s="1112"/>
      <c r="AA23" s="1110"/>
      <c r="AB23" s="1111"/>
      <c r="AC23" s="1112"/>
      <c r="AD23" s="1112"/>
      <c r="AE23" s="1112"/>
      <c r="AF23" s="1112"/>
    </row>
    <row r="24" spans="1:32" ht="12" customHeight="1" x14ac:dyDescent="0.2">
      <c r="A24" s="1646" t="s">
        <v>384</v>
      </c>
      <c r="B24" s="1646"/>
      <c r="C24" s="1321"/>
      <c r="D24" s="342"/>
      <c r="E24" s="1109">
        <v>92.8</v>
      </c>
      <c r="F24" s="364"/>
      <c r="G24" s="361"/>
      <c r="H24" s="1109">
        <v>92.1</v>
      </c>
      <c r="I24" s="1110"/>
      <c r="J24" s="361"/>
      <c r="K24" s="1109">
        <v>92.8</v>
      </c>
      <c r="L24" s="1110"/>
      <c r="M24" s="1111"/>
      <c r="N24" s="1109">
        <v>90.4</v>
      </c>
      <c r="O24" s="1112"/>
      <c r="P24" s="1113"/>
      <c r="Q24" s="1111">
        <v>92.4</v>
      </c>
      <c r="R24" s="1114"/>
      <c r="S24" s="1111"/>
      <c r="T24" s="1109">
        <v>92.5</v>
      </c>
      <c r="U24" s="1110"/>
      <c r="V24" s="1111"/>
      <c r="W24" s="1109">
        <v>92.5</v>
      </c>
      <c r="X24" s="1109"/>
      <c r="Y24" s="1109"/>
      <c r="Z24" s="1109">
        <v>87.9</v>
      </c>
      <c r="AA24" s="1110"/>
      <c r="AB24" s="1111"/>
      <c r="AC24" s="1109">
        <v>92</v>
      </c>
      <c r="AD24" s="1112"/>
      <c r="AE24" s="1112"/>
      <c r="AF24" s="1109">
        <v>91.3</v>
      </c>
    </row>
    <row r="25" spans="1:32" ht="12" customHeight="1" x14ac:dyDescent="0.2">
      <c r="A25" s="1646" t="s">
        <v>376</v>
      </c>
      <c r="B25" s="1646"/>
      <c r="C25" s="1321"/>
      <c r="D25" s="342"/>
      <c r="E25" s="353">
        <v>0</v>
      </c>
      <c r="F25" s="364"/>
      <c r="G25" s="361"/>
      <c r="H25" s="1109">
        <v>-2.4</v>
      </c>
      <c r="I25" s="1110"/>
      <c r="J25" s="361"/>
      <c r="K25" s="1109">
        <v>-3.3</v>
      </c>
      <c r="L25" s="1110"/>
      <c r="M25" s="1111"/>
      <c r="N25" s="1109">
        <v>-1.3</v>
      </c>
      <c r="O25" s="1112"/>
      <c r="P25" s="1113"/>
      <c r="Q25" s="1111">
        <v>-1</v>
      </c>
      <c r="R25" s="1114"/>
      <c r="S25" s="1111"/>
      <c r="T25" s="1225">
        <v>-2.2000000000000002</v>
      </c>
      <c r="U25" s="1110"/>
      <c r="V25" s="1111"/>
      <c r="W25" s="1225">
        <v>-3.1</v>
      </c>
      <c r="X25" s="352"/>
      <c r="Y25" s="352"/>
      <c r="Z25" s="352">
        <v>0</v>
      </c>
      <c r="AA25" s="1110"/>
      <c r="AB25" s="1111"/>
      <c r="AC25" s="1109">
        <v>-1.7</v>
      </c>
      <c r="AD25" s="1112"/>
      <c r="AE25" s="1112"/>
      <c r="AF25" s="1109">
        <v>-1.6</v>
      </c>
    </row>
    <row r="26" spans="1:32" ht="12" customHeight="1" x14ac:dyDescent="0.2">
      <c r="A26" s="1646" t="s">
        <v>377</v>
      </c>
      <c r="B26" s="1646"/>
      <c r="C26" s="1321"/>
      <c r="D26" s="342"/>
      <c r="E26" s="358">
        <v>0</v>
      </c>
      <c r="F26" s="364"/>
      <c r="G26" s="361"/>
      <c r="H26" s="1115">
        <v>2.8</v>
      </c>
      <c r="I26" s="1110"/>
      <c r="J26" s="361"/>
      <c r="K26" s="1115">
        <v>1.6</v>
      </c>
      <c r="L26" s="1110"/>
      <c r="M26" s="1111"/>
      <c r="N26" s="1115">
        <v>1.1000000000000001</v>
      </c>
      <c r="O26" s="1112"/>
      <c r="P26" s="1113"/>
      <c r="Q26" s="1115">
        <v>1.7</v>
      </c>
      <c r="R26" s="1114"/>
      <c r="S26" s="1111"/>
      <c r="T26" s="1115">
        <v>1.7</v>
      </c>
      <c r="U26" s="1110"/>
      <c r="V26" s="1111"/>
      <c r="W26" s="1115">
        <v>2.9</v>
      </c>
      <c r="X26" s="1111"/>
      <c r="Y26" s="1111"/>
      <c r="Z26" s="1115">
        <v>1.5</v>
      </c>
      <c r="AA26" s="1110"/>
      <c r="AB26" s="1111"/>
      <c r="AC26" s="1115">
        <v>1.4</v>
      </c>
      <c r="AD26" s="1112"/>
      <c r="AE26" s="1112"/>
      <c r="AF26" s="1115">
        <v>2</v>
      </c>
    </row>
    <row r="27" spans="1:32" ht="13.5" thickBot="1" x14ac:dyDescent="0.25">
      <c r="A27" s="1639" t="s">
        <v>378</v>
      </c>
      <c r="B27" s="1639"/>
      <c r="C27" s="1321"/>
      <c r="D27" s="342"/>
      <c r="E27" s="1118">
        <v>92.8</v>
      </c>
      <c r="F27" s="364"/>
      <c r="G27" s="361"/>
      <c r="H27" s="1118">
        <v>92.5</v>
      </c>
      <c r="I27" s="1110"/>
      <c r="J27" s="361"/>
      <c r="K27" s="1118">
        <v>91.1</v>
      </c>
      <c r="L27" s="1110"/>
      <c r="M27" s="1111"/>
      <c r="N27" s="1118">
        <v>90.2</v>
      </c>
      <c r="O27" s="1112"/>
      <c r="P27" s="1113"/>
      <c r="Q27" s="1118">
        <v>93.100000000000009</v>
      </c>
      <c r="R27" s="1114"/>
      <c r="S27" s="1111"/>
      <c r="T27" s="1118">
        <v>92</v>
      </c>
      <c r="U27" s="1110"/>
      <c r="V27" s="1111"/>
      <c r="W27" s="1118">
        <v>92.300000000000011</v>
      </c>
      <c r="X27" s="1111"/>
      <c r="Y27" s="1111"/>
      <c r="Z27" s="1118">
        <v>89.4</v>
      </c>
      <c r="AA27" s="1110"/>
      <c r="AB27" s="1111"/>
      <c r="AC27" s="1397">
        <v>91.7</v>
      </c>
      <c r="AD27" s="1112"/>
      <c r="AE27" s="1112"/>
      <c r="AF27" s="1118">
        <v>91.7</v>
      </c>
    </row>
    <row r="28" spans="1:32" ht="7.5" customHeight="1" thickTop="1" x14ac:dyDescent="0.2">
      <c r="A28" s="1321"/>
      <c r="B28" s="1321"/>
      <c r="C28" s="1321"/>
      <c r="D28" s="342"/>
      <c r="E28" s="361"/>
      <c r="F28" s="364"/>
      <c r="G28" s="361"/>
      <c r="H28" s="361"/>
      <c r="I28" s="365"/>
      <c r="J28" s="361"/>
      <c r="K28" s="361"/>
      <c r="L28" s="365"/>
      <c r="M28" s="361"/>
      <c r="N28" s="361"/>
      <c r="O28" s="362"/>
      <c r="P28" s="363"/>
      <c r="Q28" s="361"/>
      <c r="R28" s="364"/>
      <c r="S28" s="361"/>
      <c r="T28" s="361"/>
      <c r="U28" s="365"/>
      <c r="V28" s="361"/>
      <c r="W28" s="361"/>
      <c r="X28" s="361"/>
      <c r="Y28" s="361"/>
      <c r="Z28" s="361"/>
      <c r="AA28" s="365"/>
      <c r="AB28" s="361"/>
      <c r="AC28" s="361"/>
      <c r="AD28" s="362"/>
      <c r="AE28" s="362"/>
      <c r="AF28" s="361"/>
    </row>
    <row r="29" spans="1:32" ht="12" customHeight="1" x14ac:dyDescent="0.2">
      <c r="A29" s="1649" t="s">
        <v>448</v>
      </c>
      <c r="B29" s="1606"/>
      <c r="C29" s="1321"/>
      <c r="D29" s="342"/>
      <c r="E29" s="362"/>
      <c r="F29" s="364"/>
      <c r="G29" s="361"/>
      <c r="H29" s="362"/>
      <c r="I29" s="365"/>
      <c r="J29" s="361"/>
      <c r="K29" s="362"/>
      <c r="L29" s="365"/>
      <c r="M29" s="361"/>
      <c r="N29" s="362"/>
      <c r="O29" s="362"/>
      <c r="P29" s="363"/>
      <c r="Q29" s="365"/>
      <c r="R29" s="364"/>
      <c r="S29" s="361"/>
      <c r="T29" s="362"/>
      <c r="U29" s="365"/>
      <c r="V29" s="361"/>
      <c r="W29" s="362"/>
      <c r="X29" s="362"/>
      <c r="Y29" s="362"/>
      <c r="Z29" s="362"/>
      <c r="AA29" s="365"/>
      <c r="AB29" s="361"/>
      <c r="AC29" s="362"/>
      <c r="AD29" s="362"/>
      <c r="AE29" s="362"/>
      <c r="AF29" s="362"/>
    </row>
    <row r="30" spans="1:32" ht="12" customHeight="1" x14ac:dyDescent="0.2">
      <c r="A30" s="1646" t="s">
        <v>180</v>
      </c>
      <c r="B30" s="1646"/>
      <c r="C30" s="1321"/>
      <c r="D30" s="342"/>
      <c r="E30" s="347">
        <v>460</v>
      </c>
      <c r="F30" s="364"/>
      <c r="G30" s="361"/>
      <c r="H30" s="347">
        <v>525</v>
      </c>
      <c r="I30" s="769"/>
      <c r="J30" s="361"/>
      <c r="K30" s="347">
        <v>469</v>
      </c>
      <c r="L30" s="769"/>
      <c r="M30" s="346"/>
      <c r="N30" s="347">
        <v>532</v>
      </c>
      <c r="O30" s="348"/>
      <c r="P30" s="349"/>
      <c r="Q30" s="346">
        <v>452</v>
      </c>
      <c r="R30" s="350"/>
      <c r="S30" s="346"/>
      <c r="T30" s="347">
        <v>487</v>
      </c>
      <c r="U30" s="769"/>
      <c r="V30" s="346"/>
      <c r="W30" s="347">
        <v>430</v>
      </c>
      <c r="X30" s="347"/>
      <c r="Y30" s="347"/>
      <c r="Z30" s="347">
        <v>470</v>
      </c>
      <c r="AA30" s="769"/>
      <c r="AB30" s="346"/>
      <c r="AC30" s="347">
        <v>1986</v>
      </c>
      <c r="AD30" s="348"/>
      <c r="AE30" s="348"/>
      <c r="AF30" s="347">
        <v>1839</v>
      </c>
    </row>
    <row r="31" spans="1:32" ht="7.5" customHeight="1" x14ac:dyDescent="0.2">
      <c r="A31" s="1321"/>
      <c r="B31" s="1321"/>
      <c r="C31" s="1321"/>
      <c r="D31" s="342"/>
      <c r="E31" s="348"/>
      <c r="F31" s="364"/>
      <c r="G31" s="361"/>
      <c r="H31" s="348"/>
      <c r="I31" s="769"/>
      <c r="J31" s="361"/>
      <c r="K31" s="348"/>
      <c r="L31" s="769"/>
      <c r="M31" s="346"/>
      <c r="N31" s="348"/>
      <c r="O31" s="348"/>
      <c r="P31" s="349"/>
      <c r="Q31" s="769"/>
      <c r="R31" s="350"/>
      <c r="S31" s="346"/>
      <c r="T31" s="348"/>
      <c r="U31" s="769"/>
      <c r="V31" s="346"/>
      <c r="W31" s="348"/>
      <c r="X31" s="348"/>
      <c r="Y31" s="348"/>
      <c r="Z31" s="348"/>
      <c r="AA31" s="769"/>
      <c r="AB31" s="346"/>
      <c r="AC31" s="348"/>
      <c r="AD31" s="348"/>
      <c r="AE31" s="348"/>
      <c r="AF31" s="348"/>
    </row>
    <row r="32" spans="1:32" ht="12" customHeight="1" x14ac:dyDescent="0.2">
      <c r="A32" s="1646" t="s">
        <v>181</v>
      </c>
      <c r="B32" s="1646"/>
      <c r="C32" s="1321"/>
      <c r="D32" s="342"/>
      <c r="E32" s="347">
        <v>500</v>
      </c>
      <c r="F32" s="364"/>
      <c r="G32" s="361"/>
      <c r="H32" s="347">
        <v>498</v>
      </c>
      <c r="I32" s="769"/>
      <c r="J32" s="361"/>
      <c r="K32" s="347">
        <v>496</v>
      </c>
      <c r="L32" s="769"/>
      <c r="M32" s="346"/>
      <c r="N32" s="347">
        <v>475</v>
      </c>
      <c r="O32" s="348"/>
      <c r="P32" s="349"/>
      <c r="Q32" s="346">
        <v>466</v>
      </c>
      <c r="R32" s="350"/>
      <c r="S32" s="346"/>
      <c r="T32" s="347">
        <v>455</v>
      </c>
      <c r="U32" s="769"/>
      <c r="V32" s="346"/>
      <c r="W32" s="347">
        <v>439</v>
      </c>
      <c r="X32" s="347"/>
      <c r="Y32" s="347"/>
      <c r="Z32" s="347">
        <v>411</v>
      </c>
      <c r="AA32" s="769"/>
      <c r="AB32" s="346"/>
      <c r="AC32" s="347">
        <v>1969</v>
      </c>
      <c r="AD32" s="348"/>
      <c r="AE32" s="348"/>
      <c r="AF32" s="347">
        <v>1771</v>
      </c>
    </row>
    <row r="33" spans="1:32" ht="12" customHeight="1" x14ac:dyDescent="0.2">
      <c r="A33" s="1646" t="s">
        <v>59</v>
      </c>
      <c r="B33" s="1646"/>
      <c r="C33" s="1321"/>
      <c r="D33" s="342"/>
      <c r="E33" s="353">
        <v>20</v>
      </c>
      <c r="F33" s="364"/>
      <c r="G33" s="361"/>
      <c r="H33" s="353">
        <v>23</v>
      </c>
      <c r="I33" s="767"/>
      <c r="J33" s="361"/>
      <c r="K33" s="353">
        <v>20</v>
      </c>
      <c r="L33" s="767"/>
      <c r="M33" s="352"/>
      <c r="N33" s="353">
        <v>20</v>
      </c>
      <c r="O33" s="354"/>
      <c r="P33" s="355"/>
      <c r="Q33" s="352">
        <v>19</v>
      </c>
      <c r="R33" s="356"/>
      <c r="S33" s="352"/>
      <c r="T33" s="353">
        <v>21</v>
      </c>
      <c r="U33" s="767"/>
      <c r="V33" s="352"/>
      <c r="W33" s="353">
        <v>20</v>
      </c>
      <c r="X33" s="353"/>
      <c r="Y33" s="353"/>
      <c r="Z33" s="353">
        <v>20</v>
      </c>
      <c r="AA33" s="767"/>
      <c r="AB33" s="352"/>
      <c r="AC33" s="353">
        <v>83</v>
      </c>
      <c r="AD33" s="354"/>
      <c r="AE33" s="354"/>
      <c r="AF33" s="353">
        <v>80</v>
      </c>
    </row>
    <row r="34" spans="1:32" ht="12" customHeight="1" x14ac:dyDescent="0.2">
      <c r="A34" s="1646" t="s">
        <v>409</v>
      </c>
      <c r="B34" s="1646"/>
      <c r="C34" s="1321"/>
      <c r="D34" s="342"/>
      <c r="E34" s="353">
        <v>-405</v>
      </c>
      <c r="F34" s="364"/>
      <c r="G34" s="361"/>
      <c r="H34" s="353">
        <v>-404</v>
      </c>
      <c r="I34" s="767"/>
      <c r="J34" s="361"/>
      <c r="K34" s="353">
        <v>-387</v>
      </c>
      <c r="L34" s="767"/>
      <c r="M34" s="352"/>
      <c r="N34" s="353">
        <v>-367</v>
      </c>
      <c r="O34" s="354"/>
      <c r="P34" s="355"/>
      <c r="Q34" s="352">
        <v>-374</v>
      </c>
      <c r="R34" s="356"/>
      <c r="S34" s="352"/>
      <c r="T34" s="353">
        <v>-346</v>
      </c>
      <c r="U34" s="767"/>
      <c r="V34" s="352"/>
      <c r="W34" s="353">
        <v>-334</v>
      </c>
      <c r="X34" s="353"/>
      <c r="Y34" s="353"/>
      <c r="Z34" s="353">
        <v>-309</v>
      </c>
      <c r="AA34" s="767"/>
      <c r="AB34" s="352"/>
      <c r="AC34" s="353">
        <v>-1563</v>
      </c>
      <c r="AD34" s="354"/>
      <c r="AE34" s="354"/>
      <c r="AF34" s="353">
        <v>-1363</v>
      </c>
    </row>
    <row r="35" spans="1:32" ht="12" customHeight="1" x14ac:dyDescent="0.2">
      <c r="A35" s="1646" t="s">
        <v>410</v>
      </c>
      <c r="B35" s="1646"/>
      <c r="C35" s="1321"/>
      <c r="D35" s="342"/>
      <c r="E35" s="358">
        <v>-160</v>
      </c>
      <c r="F35" s="364"/>
      <c r="G35" s="361"/>
      <c r="H35" s="358">
        <v>-126</v>
      </c>
      <c r="I35" s="767"/>
      <c r="J35" s="361"/>
      <c r="K35" s="358">
        <v>-121</v>
      </c>
      <c r="L35" s="767"/>
      <c r="M35" s="352"/>
      <c r="N35" s="358">
        <v>-129</v>
      </c>
      <c r="O35" s="354"/>
      <c r="P35" s="355"/>
      <c r="Q35" s="358">
        <v>-123</v>
      </c>
      <c r="R35" s="356"/>
      <c r="S35" s="352"/>
      <c r="T35" s="358">
        <v>-135</v>
      </c>
      <c r="U35" s="767"/>
      <c r="V35" s="352"/>
      <c r="W35" s="358">
        <v>-120</v>
      </c>
      <c r="X35" s="352"/>
      <c r="Y35" s="352"/>
      <c r="Z35" s="358">
        <v>-121</v>
      </c>
      <c r="AA35" s="767"/>
      <c r="AB35" s="352"/>
      <c r="AC35" s="358">
        <v>-536</v>
      </c>
      <c r="AD35" s="354"/>
      <c r="AE35" s="354"/>
      <c r="AF35" s="358">
        <v>-499</v>
      </c>
    </row>
    <row r="36" spans="1:32" ht="14.1" customHeight="1" thickBot="1" x14ac:dyDescent="0.25">
      <c r="A36" s="1639" t="str">
        <f>IF(E36&lt;0,"Underwriting (loss) income","Underwriting income (loss)")</f>
        <v>Underwriting (loss) income</v>
      </c>
      <c r="B36" s="1639"/>
      <c r="C36" s="1321"/>
      <c r="D36" s="342"/>
      <c r="E36" s="359">
        <v>-45</v>
      </c>
      <c r="F36" s="364"/>
      <c r="G36" s="361"/>
      <c r="H36" s="359">
        <v>-9</v>
      </c>
      <c r="I36" s="769"/>
      <c r="J36" s="361"/>
      <c r="K36" s="359">
        <v>8</v>
      </c>
      <c r="L36" s="769"/>
      <c r="M36" s="346"/>
      <c r="N36" s="359">
        <v>-1</v>
      </c>
      <c r="O36" s="348"/>
      <c r="P36" s="349"/>
      <c r="Q36" s="359">
        <v>-12</v>
      </c>
      <c r="R36" s="350"/>
      <c r="S36" s="346"/>
      <c r="T36" s="359">
        <v>-5</v>
      </c>
      <c r="U36" s="769"/>
      <c r="V36" s="346"/>
      <c r="W36" s="359">
        <v>5</v>
      </c>
      <c r="X36" s="346"/>
      <c r="Y36" s="346"/>
      <c r="Z36" s="359">
        <v>1</v>
      </c>
      <c r="AA36" s="769"/>
      <c r="AB36" s="346"/>
      <c r="AC36" s="359">
        <v>-47</v>
      </c>
      <c r="AD36" s="348"/>
      <c r="AE36" s="348"/>
      <c r="AF36" s="359">
        <v>-11</v>
      </c>
    </row>
    <row r="37" spans="1:32" ht="7.5" customHeight="1" thickTop="1" x14ac:dyDescent="0.2">
      <c r="A37" s="1321"/>
      <c r="B37" s="1321"/>
      <c r="C37" s="1321"/>
      <c r="D37" s="342"/>
      <c r="E37" s="361"/>
      <c r="F37" s="364"/>
      <c r="G37" s="361"/>
      <c r="H37" s="361"/>
      <c r="I37" s="365"/>
      <c r="J37" s="361"/>
      <c r="K37" s="361"/>
      <c r="L37" s="365"/>
      <c r="M37" s="361"/>
      <c r="N37" s="361"/>
      <c r="O37" s="362"/>
      <c r="P37" s="363"/>
      <c r="Q37" s="361"/>
      <c r="R37" s="364"/>
      <c r="S37" s="361"/>
      <c r="T37" s="361"/>
      <c r="U37" s="365"/>
      <c r="V37" s="361"/>
      <c r="W37" s="361"/>
      <c r="X37" s="361"/>
      <c r="Y37" s="361"/>
      <c r="Z37" s="361"/>
      <c r="AA37" s="365"/>
      <c r="AB37" s="361"/>
      <c r="AC37" s="361"/>
      <c r="AD37" s="362"/>
      <c r="AE37" s="362"/>
      <c r="AF37" s="361"/>
    </row>
    <row r="38" spans="1:32" ht="12" customHeight="1" x14ac:dyDescent="0.2">
      <c r="A38" s="1646" t="s">
        <v>372</v>
      </c>
      <c r="B38" s="1646"/>
      <c r="C38" s="1321"/>
      <c r="D38" s="342"/>
      <c r="E38" s="1109">
        <v>81</v>
      </c>
      <c r="F38" s="364"/>
      <c r="G38" s="361"/>
      <c r="H38" s="1109">
        <v>81.099999999999994</v>
      </c>
      <c r="I38" s="1110"/>
      <c r="J38" s="361"/>
      <c r="K38" s="1109">
        <v>78</v>
      </c>
      <c r="L38" s="1110"/>
      <c r="M38" s="1111"/>
      <c r="N38" s="1109">
        <v>77.3</v>
      </c>
      <c r="O38" s="1112"/>
      <c r="P38" s="1113"/>
      <c r="Q38" s="1111">
        <v>80.3</v>
      </c>
      <c r="R38" s="1114"/>
      <c r="S38" s="1111"/>
      <c r="T38" s="1109">
        <v>76</v>
      </c>
      <c r="U38" s="1110"/>
      <c r="V38" s="1111"/>
      <c r="W38" s="1109">
        <v>76.099999999999994</v>
      </c>
      <c r="X38" s="1109"/>
      <c r="Y38" s="1109"/>
      <c r="Z38" s="1109">
        <v>75.2</v>
      </c>
      <c r="AA38" s="1110"/>
      <c r="AB38" s="1111"/>
      <c r="AC38" s="1398">
        <v>79.400000000000006</v>
      </c>
      <c r="AD38" s="1112"/>
      <c r="AE38" s="1112"/>
      <c r="AF38" s="1109">
        <v>77</v>
      </c>
    </row>
    <row r="39" spans="1:32" ht="12" customHeight="1" x14ac:dyDescent="0.2">
      <c r="A39" s="1646" t="s">
        <v>412</v>
      </c>
      <c r="B39" s="1646"/>
      <c r="C39" s="1321"/>
      <c r="D39" s="342"/>
      <c r="E39" s="1109">
        <v>0.4</v>
      </c>
      <c r="F39" s="364"/>
      <c r="G39" s="361"/>
      <c r="H39" s="1109">
        <v>1.8</v>
      </c>
      <c r="I39" s="1110"/>
      <c r="J39" s="361"/>
      <c r="K39" s="1109">
        <v>2</v>
      </c>
      <c r="L39" s="1110"/>
      <c r="M39" s="1111"/>
      <c r="N39" s="1109">
        <v>0.6</v>
      </c>
      <c r="O39" s="1112"/>
      <c r="P39" s="1113"/>
      <c r="Q39" s="1111">
        <v>0.4</v>
      </c>
      <c r="R39" s="1114"/>
      <c r="S39" s="1111"/>
      <c r="T39" s="1109">
        <v>1.8</v>
      </c>
      <c r="U39" s="1110"/>
      <c r="V39" s="1111"/>
      <c r="W39" s="1109">
        <v>3.4</v>
      </c>
      <c r="X39" s="1109"/>
      <c r="Y39" s="1109"/>
      <c r="Z39" s="1109">
        <v>0.5</v>
      </c>
      <c r="AA39" s="1110"/>
      <c r="AB39" s="1111"/>
      <c r="AC39" s="1398">
        <v>1.2</v>
      </c>
      <c r="AD39" s="1112"/>
      <c r="AE39" s="1112"/>
      <c r="AF39" s="1109">
        <v>1.5</v>
      </c>
    </row>
    <row r="40" spans="1:32" ht="12" customHeight="1" x14ac:dyDescent="0.2">
      <c r="A40" s="1646" t="s">
        <v>450</v>
      </c>
      <c r="B40" s="1646"/>
      <c r="C40" s="1321"/>
      <c r="D40" s="342"/>
      <c r="E40" s="1115">
        <v>-0.2</v>
      </c>
      <c r="F40" s="364"/>
      <c r="G40" s="361"/>
      <c r="H40" s="1115">
        <v>0.2</v>
      </c>
      <c r="I40" s="1110"/>
      <c r="J40" s="361"/>
      <c r="K40" s="1115">
        <v>-0.4</v>
      </c>
      <c r="L40" s="1110"/>
      <c r="M40" s="1111"/>
      <c r="N40" s="1115">
        <v>0.9</v>
      </c>
      <c r="O40" s="1112"/>
      <c r="P40" s="1113"/>
      <c r="Q40" s="1115">
        <v>0.4</v>
      </c>
      <c r="R40" s="1114"/>
      <c r="S40" s="1111"/>
      <c r="T40" s="1115">
        <v>0</v>
      </c>
      <c r="U40" s="1110"/>
      <c r="V40" s="1111"/>
      <c r="W40" s="1115">
        <v>-0.2</v>
      </c>
      <c r="X40" s="1111"/>
      <c r="Y40" s="1111"/>
      <c r="Z40" s="1115">
        <v>0.3</v>
      </c>
      <c r="AA40" s="1110"/>
      <c r="AB40" s="1111"/>
      <c r="AC40" s="1399">
        <v>0.1</v>
      </c>
      <c r="AD40" s="1112"/>
      <c r="AE40" s="1112"/>
      <c r="AF40" s="1224">
        <v>0.1</v>
      </c>
    </row>
    <row r="41" spans="1:32" ht="14.1" customHeight="1" x14ac:dyDescent="0.2">
      <c r="A41" s="1639" t="s">
        <v>374</v>
      </c>
      <c r="B41" s="1639"/>
      <c r="C41" s="1321"/>
      <c r="D41" s="342"/>
      <c r="E41" s="1119">
        <v>80.8</v>
      </c>
      <c r="F41" s="364"/>
      <c r="G41" s="361"/>
      <c r="H41" s="1119">
        <v>79.099999999999994</v>
      </c>
      <c r="I41" s="1110"/>
      <c r="J41" s="361"/>
      <c r="K41" s="1119">
        <v>76.400000000000006</v>
      </c>
      <c r="L41" s="1110"/>
      <c r="M41" s="1111"/>
      <c r="N41" s="1119">
        <v>75.8</v>
      </c>
      <c r="O41" s="1112"/>
      <c r="P41" s="1113"/>
      <c r="Q41" s="1119">
        <v>79.499999999999986</v>
      </c>
      <c r="R41" s="1114"/>
      <c r="S41" s="1111"/>
      <c r="T41" s="1119">
        <v>74.2</v>
      </c>
      <c r="U41" s="1110"/>
      <c r="V41" s="1111"/>
      <c r="W41" s="1119">
        <v>72.899999999999991</v>
      </c>
      <c r="X41" s="1111"/>
      <c r="Y41" s="1111"/>
      <c r="Z41" s="1119">
        <v>74.400000000000006</v>
      </c>
      <c r="AA41" s="1110"/>
      <c r="AB41" s="1111"/>
      <c r="AC41" s="1400">
        <v>78.099999999999994</v>
      </c>
      <c r="AD41" s="1112"/>
      <c r="AE41" s="1112"/>
      <c r="AF41" s="1119">
        <v>75.400000000000006</v>
      </c>
    </row>
    <row r="42" spans="1:32" ht="3.75" customHeight="1" x14ac:dyDescent="0.2">
      <c r="A42" s="1321"/>
      <c r="B42" s="1321"/>
      <c r="C42" s="1321"/>
      <c r="D42" s="342"/>
      <c r="E42" s="1112"/>
      <c r="F42" s="364"/>
      <c r="G42" s="361"/>
      <c r="H42" s="1112"/>
      <c r="I42" s="1110"/>
      <c r="J42" s="361"/>
      <c r="K42" s="1112"/>
      <c r="L42" s="1110"/>
      <c r="M42" s="1111"/>
      <c r="N42" s="1112"/>
      <c r="O42" s="1112"/>
      <c r="P42" s="1113"/>
      <c r="Q42" s="1110"/>
      <c r="R42" s="1114"/>
      <c r="S42" s="1111"/>
      <c r="T42" s="1112"/>
      <c r="U42" s="1110"/>
      <c r="V42" s="1111"/>
      <c r="W42" s="1112"/>
      <c r="X42" s="1112"/>
      <c r="Y42" s="1112"/>
      <c r="Z42" s="1112"/>
      <c r="AA42" s="1110"/>
      <c r="AB42" s="1111"/>
      <c r="AC42" s="362"/>
      <c r="AD42" s="1112"/>
      <c r="AE42" s="1112"/>
      <c r="AF42" s="1112"/>
    </row>
    <row r="43" spans="1:32" ht="14.1" customHeight="1" x14ac:dyDescent="0.2">
      <c r="A43" s="1646" t="s">
        <v>370</v>
      </c>
      <c r="B43" s="1646"/>
      <c r="C43" s="1321"/>
      <c r="D43" s="342"/>
      <c r="E43" s="1109">
        <v>28</v>
      </c>
      <c r="F43" s="364"/>
      <c r="G43" s="361"/>
      <c r="H43" s="1109">
        <v>20.7</v>
      </c>
      <c r="I43" s="1110"/>
      <c r="J43" s="361"/>
      <c r="K43" s="1109">
        <v>20.399999999999999</v>
      </c>
      <c r="L43" s="1110"/>
      <c r="M43" s="1111"/>
      <c r="N43" s="1109">
        <v>22.9</v>
      </c>
      <c r="O43" s="1112"/>
      <c r="P43" s="1113"/>
      <c r="Q43" s="1111">
        <v>22.3</v>
      </c>
      <c r="R43" s="1114"/>
      <c r="S43" s="1111"/>
      <c r="T43" s="1109">
        <v>25.1</v>
      </c>
      <c r="U43" s="1110"/>
      <c r="V43" s="1111"/>
      <c r="W43" s="1109">
        <v>22.8</v>
      </c>
      <c r="X43" s="1109"/>
      <c r="Y43" s="1109"/>
      <c r="Z43" s="1109">
        <v>24.6</v>
      </c>
      <c r="AA43" s="1110"/>
      <c r="AB43" s="1111"/>
      <c r="AC43" s="1398">
        <v>23</v>
      </c>
      <c r="AD43" s="1112"/>
      <c r="AE43" s="1112"/>
      <c r="AF43" s="1109">
        <v>23.6</v>
      </c>
    </row>
    <row r="44" spans="1:32" ht="7.5" customHeight="1" x14ac:dyDescent="0.2">
      <c r="A44" s="1321"/>
      <c r="B44" s="1321"/>
      <c r="C44" s="1321"/>
      <c r="D44" s="342"/>
      <c r="E44" s="1112"/>
      <c r="F44" s="364"/>
      <c r="G44" s="361"/>
      <c r="H44" s="1112"/>
      <c r="I44" s="1110"/>
      <c r="J44" s="361"/>
      <c r="K44" s="1112"/>
      <c r="L44" s="1110"/>
      <c r="M44" s="1111"/>
      <c r="N44" s="1112"/>
      <c r="O44" s="1112"/>
      <c r="P44" s="1113"/>
      <c r="Q44" s="1110"/>
      <c r="R44" s="1114"/>
      <c r="S44" s="1111"/>
      <c r="T44" s="1112"/>
      <c r="U44" s="1110"/>
      <c r="V44" s="1111"/>
      <c r="W44" s="1112"/>
      <c r="X44" s="1112"/>
      <c r="Y44" s="1112"/>
      <c r="Z44" s="1112"/>
      <c r="AA44" s="1110"/>
      <c r="AB44" s="1111"/>
      <c r="AC44" s="362"/>
      <c r="AD44" s="1112"/>
      <c r="AE44" s="1112"/>
      <c r="AF44" s="1112"/>
    </row>
    <row r="45" spans="1:32" ht="12" customHeight="1" x14ac:dyDescent="0.2">
      <c r="A45" s="1646" t="s">
        <v>384</v>
      </c>
      <c r="B45" s="1646"/>
      <c r="C45" s="1321"/>
      <c r="D45" s="342"/>
      <c r="E45" s="1109">
        <v>109</v>
      </c>
      <c r="F45" s="364"/>
      <c r="G45" s="361"/>
      <c r="H45" s="1109">
        <v>101.8</v>
      </c>
      <c r="I45" s="1110"/>
      <c r="J45" s="361"/>
      <c r="K45" s="1109">
        <v>98.4</v>
      </c>
      <c r="L45" s="1110"/>
      <c r="M45" s="1111"/>
      <c r="N45" s="1109">
        <v>100.2</v>
      </c>
      <c r="O45" s="1112"/>
      <c r="P45" s="1113"/>
      <c r="Q45" s="1111">
        <v>102.6</v>
      </c>
      <c r="R45" s="1114"/>
      <c r="S45" s="1111"/>
      <c r="T45" s="1109">
        <v>101.1</v>
      </c>
      <c r="U45" s="1110"/>
      <c r="V45" s="1111"/>
      <c r="W45" s="1109">
        <v>98.9</v>
      </c>
      <c r="X45" s="1109"/>
      <c r="Y45" s="1109"/>
      <c r="Z45" s="1109">
        <v>99.8</v>
      </c>
      <c r="AA45" s="1110"/>
      <c r="AB45" s="1111"/>
      <c r="AC45" s="1398">
        <v>102.4</v>
      </c>
      <c r="AD45" s="1112"/>
      <c r="AE45" s="1112"/>
      <c r="AF45" s="1109">
        <v>100.6</v>
      </c>
    </row>
    <row r="46" spans="1:32" ht="12" customHeight="1" x14ac:dyDescent="0.2">
      <c r="A46" s="1646" t="s">
        <v>376</v>
      </c>
      <c r="B46" s="1646"/>
      <c r="C46" s="1321"/>
      <c r="D46" s="342"/>
      <c r="E46" s="1109">
        <v>-0.4</v>
      </c>
      <c r="F46" s="364"/>
      <c r="G46" s="361"/>
      <c r="H46" s="1109">
        <v>-1.8</v>
      </c>
      <c r="I46" s="1110"/>
      <c r="J46" s="361"/>
      <c r="K46" s="1109">
        <v>-2</v>
      </c>
      <c r="L46" s="1110"/>
      <c r="M46" s="1111"/>
      <c r="N46" s="1109">
        <v>-0.6</v>
      </c>
      <c r="O46" s="1112"/>
      <c r="P46" s="1113"/>
      <c r="Q46" s="1111">
        <v>-0.4</v>
      </c>
      <c r="R46" s="1114"/>
      <c r="S46" s="1111"/>
      <c r="T46" s="1109">
        <v>-1.8</v>
      </c>
      <c r="U46" s="1110"/>
      <c r="V46" s="1111"/>
      <c r="W46" s="1109">
        <v>-3.4</v>
      </c>
      <c r="X46" s="1109"/>
      <c r="Y46" s="1109"/>
      <c r="Z46" s="1109">
        <v>-0.5</v>
      </c>
      <c r="AA46" s="1110"/>
      <c r="AB46" s="1111"/>
      <c r="AC46" s="1398">
        <v>-1.2</v>
      </c>
      <c r="AD46" s="1112"/>
      <c r="AE46" s="1112"/>
      <c r="AF46" s="1109">
        <v>-1.5</v>
      </c>
    </row>
    <row r="47" spans="1:32" ht="12" customHeight="1" x14ac:dyDescent="0.2">
      <c r="A47" s="1646" t="s">
        <v>377</v>
      </c>
      <c r="B47" s="1646"/>
      <c r="C47" s="1321"/>
      <c r="D47" s="342"/>
      <c r="E47" s="1109">
        <v>0.2</v>
      </c>
      <c r="F47" s="364"/>
      <c r="G47" s="361"/>
      <c r="H47" s="1109">
        <v>-0.2</v>
      </c>
      <c r="I47" s="1110"/>
      <c r="J47" s="361"/>
      <c r="K47" s="1109">
        <v>0.4</v>
      </c>
      <c r="L47" s="1110"/>
      <c r="M47" s="1111"/>
      <c r="N47" s="1109">
        <v>-0.9</v>
      </c>
      <c r="O47" s="1112"/>
      <c r="P47" s="1113"/>
      <c r="Q47" s="1111">
        <v>-0.4</v>
      </c>
      <c r="R47" s="1114"/>
      <c r="S47" s="1111"/>
      <c r="T47" s="353">
        <v>0</v>
      </c>
      <c r="U47" s="1110"/>
      <c r="V47" s="1111"/>
      <c r="W47" s="1109">
        <v>0.2</v>
      </c>
      <c r="X47" s="1109"/>
      <c r="Y47" s="1109"/>
      <c r="Z47" s="1109">
        <v>-0.3</v>
      </c>
      <c r="AA47" s="1110"/>
      <c r="AB47" s="1111"/>
      <c r="AC47" s="1398">
        <v>-0.1</v>
      </c>
      <c r="AD47" s="1112"/>
      <c r="AE47" s="1112"/>
      <c r="AF47" s="1225">
        <v>-0.1</v>
      </c>
    </row>
    <row r="48" spans="1:32" ht="12" customHeight="1" x14ac:dyDescent="0.2">
      <c r="A48" s="1646" t="s">
        <v>524</v>
      </c>
      <c r="B48" s="1646"/>
      <c r="C48" s="1321"/>
      <c r="D48" s="342"/>
      <c r="E48" s="1111">
        <v>-0.2</v>
      </c>
      <c r="F48" s="364"/>
      <c r="G48" s="361"/>
      <c r="H48" s="352">
        <v>0</v>
      </c>
      <c r="I48" s="1110"/>
      <c r="J48" s="361"/>
      <c r="K48" s="352">
        <v>0</v>
      </c>
      <c r="L48" s="1110"/>
      <c r="M48" s="1111"/>
      <c r="N48" s="1111">
        <v>-0.2</v>
      </c>
      <c r="O48" s="1112"/>
      <c r="P48" s="1113"/>
      <c r="Q48" s="1225">
        <v>-0.3</v>
      </c>
      <c r="R48" s="1114"/>
      <c r="S48" s="1111"/>
      <c r="T48" s="1111">
        <v>-0.2</v>
      </c>
      <c r="U48" s="1110"/>
      <c r="V48" s="1111"/>
      <c r="W48" s="352">
        <v>0</v>
      </c>
      <c r="X48" s="1111"/>
      <c r="Y48" s="1111"/>
      <c r="Z48" s="1111">
        <v>-0.2</v>
      </c>
      <c r="AA48" s="1110"/>
      <c r="AB48" s="1111"/>
      <c r="AC48" s="1401">
        <v>-0.1</v>
      </c>
      <c r="AD48" s="1112"/>
      <c r="AE48" s="1112"/>
      <c r="AF48" s="1111">
        <v>-0.2</v>
      </c>
    </row>
    <row r="49" spans="1:32" s="628" customFormat="1" ht="12" customHeight="1" x14ac:dyDescent="0.2">
      <c r="A49" s="1646" t="s">
        <v>646</v>
      </c>
      <c r="B49" s="1646"/>
      <c r="C49" s="1321"/>
      <c r="D49" s="342"/>
      <c r="E49" s="1120">
        <v>-10.199999999999999</v>
      </c>
      <c r="F49" s="364"/>
      <c r="G49" s="361"/>
      <c r="H49" s="1105">
        <v>0</v>
      </c>
      <c r="I49" s="1110"/>
      <c r="J49" s="361"/>
      <c r="K49" s="1105">
        <v>0</v>
      </c>
      <c r="L49" s="1110"/>
      <c r="M49" s="1111"/>
      <c r="N49" s="1105">
        <v>0</v>
      </c>
      <c r="O49" s="1112"/>
      <c r="P49" s="1113"/>
      <c r="Q49" s="1105">
        <v>0</v>
      </c>
      <c r="R49" s="1114"/>
      <c r="S49" s="1111"/>
      <c r="T49" s="1105">
        <v>0</v>
      </c>
      <c r="U49" s="1110"/>
      <c r="V49" s="1111"/>
      <c r="W49" s="1105">
        <v>0</v>
      </c>
      <c r="X49" s="1111"/>
      <c r="Y49" s="1111"/>
      <c r="Z49" s="1105">
        <v>0</v>
      </c>
      <c r="AA49" s="1110"/>
      <c r="AB49" s="1111"/>
      <c r="AC49" s="1401">
        <v>-2.6</v>
      </c>
      <c r="AD49" s="1112"/>
      <c r="AE49" s="1112"/>
      <c r="AF49" s="1120">
        <v>0</v>
      </c>
    </row>
    <row r="50" spans="1:32" ht="14.1" customHeight="1" thickBot="1" x14ac:dyDescent="0.25">
      <c r="A50" s="1639" t="s">
        <v>378</v>
      </c>
      <c r="B50" s="1639"/>
      <c r="C50" s="1321"/>
      <c r="D50" s="342"/>
      <c r="E50" s="1118">
        <v>98.4</v>
      </c>
      <c r="F50" s="364"/>
      <c r="G50" s="361"/>
      <c r="H50" s="1118">
        <v>99.8</v>
      </c>
      <c r="I50" s="1110"/>
      <c r="J50" s="361"/>
      <c r="K50" s="1118">
        <v>96.800000000000011</v>
      </c>
      <c r="L50" s="1110"/>
      <c r="M50" s="1111"/>
      <c r="N50" s="1118">
        <v>98.5</v>
      </c>
      <c r="O50" s="1112"/>
      <c r="P50" s="1113"/>
      <c r="Q50" s="1118">
        <v>101.49999999999999</v>
      </c>
      <c r="R50" s="1114"/>
      <c r="S50" s="1111"/>
      <c r="T50" s="1118">
        <v>99.1</v>
      </c>
      <c r="U50" s="1110"/>
      <c r="V50" s="1111"/>
      <c r="W50" s="1118">
        <v>95.7</v>
      </c>
      <c r="X50" s="1111"/>
      <c r="Y50" s="1111"/>
      <c r="Z50" s="1118">
        <v>98.8</v>
      </c>
      <c r="AA50" s="1110"/>
      <c r="AB50" s="1111"/>
      <c r="AC50" s="1402">
        <v>98.4</v>
      </c>
      <c r="AD50" s="1112"/>
      <c r="AE50" s="1112"/>
      <c r="AF50" s="1118">
        <v>98.8</v>
      </c>
    </row>
    <row r="51" spans="1:32" ht="7.5" customHeight="1" thickTop="1" x14ac:dyDescent="0.2">
      <c r="A51" s="1321"/>
      <c r="B51" s="1321"/>
      <c r="C51" s="1321"/>
      <c r="D51" s="342"/>
      <c r="E51" s="361"/>
      <c r="F51" s="364"/>
      <c r="G51" s="361"/>
      <c r="H51" s="361"/>
      <c r="I51" s="365"/>
      <c r="J51" s="361"/>
      <c r="K51" s="361"/>
      <c r="L51" s="365"/>
      <c r="M51" s="361"/>
      <c r="N51" s="361"/>
      <c r="O51" s="362"/>
      <c r="P51" s="363"/>
      <c r="Q51" s="361"/>
      <c r="R51" s="364"/>
      <c r="S51" s="361"/>
      <c r="T51" s="361"/>
      <c r="U51" s="365"/>
      <c r="V51" s="361"/>
      <c r="W51" s="361"/>
      <c r="X51" s="361"/>
      <c r="Y51" s="361"/>
      <c r="Z51" s="361"/>
      <c r="AA51" s="365"/>
      <c r="AB51" s="361"/>
      <c r="AC51" s="361"/>
      <c r="AD51" s="362"/>
      <c r="AE51" s="362"/>
      <c r="AF51" s="361"/>
    </row>
    <row r="52" spans="1:32" ht="12" customHeight="1" x14ac:dyDescent="0.2">
      <c r="A52" s="1656" t="s">
        <v>451</v>
      </c>
      <c r="B52" s="1579"/>
      <c r="D52" s="182"/>
      <c r="E52" s="332"/>
      <c r="F52" s="199"/>
      <c r="G52" s="97"/>
      <c r="H52" s="332"/>
      <c r="I52" s="187"/>
      <c r="J52" s="97"/>
      <c r="K52" s="332"/>
      <c r="L52" s="187"/>
      <c r="M52" s="97"/>
      <c r="N52" s="332"/>
      <c r="O52" s="332"/>
      <c r="P52" s="193"/>
      <c r="Q52" s="187"/>
      <c r="R52" s="199"/>
      <c r="S52" s="97"/>
      <c r="T52" s="332"/>
      <c r="U52" s="187"/>
      <c r="V52" s="97"/>
      <c r="W52" s="332"/>
      <c r="X52" s="332"/>
      <c r="Y52" s="332"/>
      <c r="Z52" s="332"/>
      <c r="AA52" s="187"/>
      <c r="AB52" s="97"/>
      <c r="AC52" s="259"/>
      <c r="AD52" s="332"/>
      <c r="AE52" s="332"/>
      <c r="AF52" s="332"/>
    </row>
    <row r="53" spans="1:32" ht="12" customHeight="1" x14ac:dyDescent="0.2">
      <c r="A53" s="1582" t="s">
        <v>180</v>
      </c>
      <c r="B53" s="1582"/>
      <c r="D53" s="182"/>
      <c r="E53" s="91">
        <v>127</v>
      </c>
      <c r="F53" s="199"/>
      <c r="G53" s="97"/>
      <c r="H53" s="91">
        <v>147</v>
      </c>
      <c r="I53" s="198"/>
      <c r="J53" s="97"/>
      <c r="K53" s="91">
        <v>146</v>
      </c>
      <c r="L53" s="198"/>
      <c r="M53" s="89"/>
      <c r="N53" s="91">
        <v>120</v>
      </c>
      <c r="O53" s="90"/>
      <c r="P53" s="189"/>
      <c r="Q53" s="89">
        <v>130</v>
      </c>
      <c r="R53" s="196"/>
      <c r="S53" s="89"/>
      <c r="T53" s="91">
        <v>143</v>
      </c>
      <c r="U53" s="198"/>
      <c r="V53" s="89"/>
      <c r="W53" s="91">
        <v>146</v>
      </c>
      <c r="X53" s="91"/>
      <c r="Y53" s="91"/>
      <c r="Z53" s="91">
        <v>118</v>
      </c>
      <c r="AA53" s="198"/>
      <c r="AB53" s="89"/>
      <c r="AC53" s="260">
        <v>540</v>
      </c>
      <c r="AD53" s="90"/>
      <c r="AE53" s="90"/>
      <c r="AF53" s="91">
        <v>537</v>
      </c>
    </row>
    <row r="54" spans="1:32" ht="7.5" customHeight="1" x14ac:dyDescent="0.2">
      <c r="A54" s="1582"/>
      <c r="B54" s="1582"/>
      <c r="D54" s="182"/>
      <c r="E54" s="90"/>
      <c r="F54" s="199"/>
      <c r="G54" s="97"/>
      <c r="H54" s="90"/>
      <c r="I54" s="198"/>
      <c r="J54" s="97"/>
      <c r="K54" s="90"/>
      <c r="L54" s="198"/>
      <c r="M54" s="89"/>
      <c r="N54" s="90"/>
      <c r="O54" s="90"/>
      <c r="P54" s="189"/>
      <c r="Q54" s="198"/>
      <c r="R54" s="196"/>
      <c r="S54" s="89"/>
      <c r="T54" s="90"/>
      <c r="U54" s="198"/>
      <c r="V54" s="89"/>
      <c r="W54" s="90"/>
      <c r="X54" s="90"/>
      <c r="Y54" s="90"/>
      <c r="Z54" s="90"/>
      <c r="AA54" s="198"/>
      <c r="AB54" s="89"/>
      <c r="AC54" s="273"/>
      <c r="AD54" s="90"/>
      <c r="AE54" s="90"/>
      <c r="AF54" s="90"/>
    </row>
    <row r="55" spans="1:32" ht="12" customHeight="1" x14ac:dyDescent="0.2">
      <c r="A55" s="1582" t="s">
        <v>181</v>
      </c>
      <c r="B55" s="1582"/>
      <c r="D55" s="182"/>
      <c r="E55" s="91">
        <v>134</v>
      </c>
      <c r="F55" s="199"/>
      <c r="G55" s="97"/>
      <c r="H55" s="91">
        <v>136</v>
      </c>
      <c r="I55" s="198"/>
      <c r="J55" s="97"/>
      <c r="K55" s="91">
        <v>135</v>
      </c>
      <c r="L55" s="198"/>
      <c r="M55" s="89"/>
      <c r="N55" s="91">
        <v>134</v>
      </c>
      <c r="O55" s="90"/>
      <c r="P55" s="189"/>
      <c r="Q55" s="89">
        <v>135</v>
      </c>
      <c r="R55" s="196"/>
      <c r="S55" s="89"/>
      <c r="T55" s="91">
        <v>133</v>
      </c>
      <c r="U55" s="198"/>
      <c r="V55" s="89"/>
      <c r="W55" s="91">
        <v>135</v>
      </c>
      <c r="X55" s="91"/>
      <c r="Y55" s="91"/>
      <c r="Z55" s="91">
        <v>134</v>
      </c>
      <c r="AA55" s="198"/>
      <c r="AB55" s="89"/>
      <c r="AC55" s="260">
        <v>539</v>
      </c>
      <c r="AD55" s="90"/>
      <c r="AE55" s="90"/>
      <c r="AF55" s="91">
        <v>537</v>
      </c>
    </row>
    <row r="56" spans="1:32" ht="12" customHeight="1" x14ac:dyDescent="0.2">
      <c r="A56" s="1582" t="s">
        <v>59</v>
      </c>
      <c r="B56" s="1582"/>
      <c r="D56" s="182"/>
      <c r="E56" s="92">
        <v>0</v>
      </c>
      <c r="F56" s="199"/>
      <c r="G56" s="97"/>
      <c r="H56" s="92">
        <v>2</v>
      </c>
      <c r="I56" s="183"/>
      <c r="J56" s="97"/>
      <c r="K56" s="92">
        <v>0</v>
      </c>
      <c r="L56" s="183"/>
      <c r="M56" s="95"/>
      <c r="N56" s="92">
        <v>1</v>
      </c>
      <c r="O56" s="93"/>
      <c r="P56" s="197"/>
      <c r="Q56" s="95">
        <v>1</v>
      </c>
      <c r="R56" s="200"/>
      <c r="S56" s="95"/>
      <c r="T56" s="92">
        <v>0</v>
      </c>
      <c r="U56" s="183"/>
      <c r="V56" s="95"/>
      <c r="W56" s="92">
        <v>1</v>
      </c>
      <c r="X56" s="92"/>
      <c r="Y56" s="92"/>
      <c r="Z56" s="92">
        <v>1</v>
      </c>
      <c r="AA56" s="183"/>
      <c r="AB56" s="95"/>
      <c r="AC56" s="261">
        <v>3</v>
      </c>
      <c r="AD56" s="93"/>
      <c r="AE56" s="93"/>
      <c r="AF56" s="92">
        <v>3</v>
      </c>
    </row>
    <row r="57" spans="1:32" ht="12" customHeight="1" x14ac:dyDescent="0.2">
      <c r="A57" s="1582" t="s">
        <v>409</v>
      </c>
      <c r="B57" s="1582"/>
      <c r="D57" s="182"/>
      <c r="E57" s="92">
        <v>-88</v>
      </c>
      <c r="F57" s="199"/>
      <c r="G57" s="97"/>
      <c r="H57" s="92">
        <v>-94</v>
      </c>
      <c r="I57" s="183"/>
      <c r="J57" s="97"/>
      <c r="K57" s="92">
        <v>-87</v>
      </c>
      <c r="L57" s="183"/>
      <c r="M57" s="95"/>
      <c r="N57" s="92">
        <v>-91</v>
      </c>
      <c r="O57" s="93"/>
      <c r="P57" s="197"/>
      <c r="Q57" s="95">
        <v>-99</v>
      </c>
      <c r="R57" s="200"/>
      <c r="S57" s="95"/>
      <c r="T57" s="92">
        <v>-83</v>
      </c>
      <c r="U57" s="183"/>
      <c r="V57" s="95"/>
      <c r="W57" s="92">
        <v>-82</v>
      </c>
      <c r="X57" s="92"/>
      <c r="Y57" s="92"/>
      <c r="Z57" s="92">
        <v>-85</v>
      </c>
      <c r="AA57" s="183"/>
      <c r="AB57" s="95"/>
      <c r="AC57" s="261">
        <v>-360</v>
      </c>
      <c r="AD57" s="93"/>
      <c r="AE57" s="93"/>
      <c r="AF57" s="92">
        <v>-349</v>
      </c>
    </row>
    <row r="58" spans="1:32" ht="12" customHeight="1" x14ac:dyDescent="0.2">
      <c r="A58" s="1582" t="s">
        <v>410</v>
      </c>
      <c r="B58" s="1582"/>
      <c r="D58" s="182"/>
      <c r="E58" s="94">
        <v>-44</v>
      </c>
      <c r="F58" s="199"/>
      <c r="G58" s="97"/>
      <c r="H58" s="94">
        <v>-43</v>
      </c>
      <c r="I58" s="183"/>
      <c r="J58" s="97"/>
      <c r="K58" s="94">
        <v>-42</v>
      </c>
      <c r="L58" s="183"/>
      <c r="M58" s="95"/>
      <c r="N58" s="94">
        <v>-45</v>
      </c>
      <c r="O58" s="93"/>
      <c r="P58" s="197"/>
      <c r="Q58" s="94">
        <v>-45</v>
      </c>
      <c r="R58" s="200"/>
      <c r="S58" s="95"/>
      <c r="T58" s="94">
        <v>-42</v>
      </c>
      <c r="U58" s="183"/>
      <c r="V58" s="95"/>
      <c r="W58" s="94">
        <v>-45</v>
      </c>
      <c r="X58" s="95"/>
      <c r="Y58" s="95"/>
      <c r="Z58" s="94">
        <v>-45</v>
      </c>
      <c r="AA58" s="183"/>
      <c r="AB58" s="95"/>
      <c r="AC58" s="251">
        <v>-174</v>
      </c>
      <c r="AD58" s="93"/>
      <c r="AE58" s="93"/>
      <c r="AF58" s="94">
        <v>-177</v>
      </c>
    </row>
    <row r="59" spans="1:32" ht="13.5" customHeight="1" thickBot="1" x14ac:dyDescent="0.25">
      <c r="A59" s="1584" t="str">
        <f>IF(H59&lt;0,"Underwriting (loss) income","Underwriting income (loss)")</f>
        <v>Underwriting income (loss)</v>
      </c>
      <c r="B59" s="1584"/>
      <c r="D59" s="182"/>
      <c r="E59" s="96">
        <v>2</v>
      </c>
      <c r="F59" s="199"/>
      <c r="G59" s="97"/>
      <c r="H59" s="96">
        <v>1</v>
      </c>
      <c r="I59" s="198"/>
      <c r="J59" s="97"/>
      <c r="K59" s="96">
        <v>6</v>
      </c>
      <c r="L59" s="198"/>
      <c r="M59" s="89"/>
      <c r="N59" s="96">
        <v>-1</v>
      </c>
      <c r="O59" s="90"/>
      <c r="P59" s="189"/>
      <c r="Q59" s="96">
        <v>-8</v>
      </c>
      <c r="R59" s="196"/>
      <c r="S59" s="89"/>
      <c r="T59" s="96">
        <v>8</v>
      </c>
      <c r="U59" s="198"/>
      <c r="V59" s="89"/>
      <c r="W59" s="96">
        <v>9</v>
      </c>
      <c r="X59" s="89"/>
      <c r="Y59" s="89"/>
      <c r="Z59" s="96">
        <v>5</v>
      </c>
      <c r="AA59" s="198"/>
      <c r="AB59" s="89"/>
      <c r="AC59" s="253">
        <v>8</v>
      </c>
      <c r="AD59" s="90"/>
      <c r="AE59" s="90"/>
      <c r="AF59" s="96">
        <v>14</v>
      </c>
    </row>
    <row r="60" spans="1:32" ht="7.5" customHeight="1" thickTop="1" x14ac:dyDescent="0.2">
      <c r="D60" s="182"/>
      <c r="E60" s="97"/>
      <c r="F60" s="199"/>
      <c r="G60" s="97"/>
      <c r="H60" s="97"/>
      <c r="I60" s="187"/>
      <c r="J60" s="97"/>
      <c r="K60" s="97"/>
      <c r="L60" s="187"/>
      <c r="M60" s="97"/>
      <c r="N60" s="97"/>
      <c r="O60" s="332"/>
      <c r="P60" s="193"/>
      <c r="Q60" s="97"/>
      <c r="R60" s="199"/>
      <c r="S60" s="97"/>
      <c r="T60" s="97"/>
      <c r="U60" s="187"/>
      <c r="V60" s="97"/>
      <c r="W60" s="97"/>
      <c r="X60" s="97"/>
      <c r="Y60" s="97"/>
      <c r="Z60" s="97"/>
      <c r="AA60" s="187"/>
      <c r="AB60" s="97"/>
      <c r="AC60" s="278"/>
      <c r="AD60" s="332"/>
      <c r="AE60" s="332"/>
      <c r="AF60" s="97"/>
    </row>
    <row r="61" spans="1:32" ht="12" customHeight="1" x14ac:dyDescent="0.2">
      <c r="A61" s="1582" t="s">
        <v>372</v>
      </c>
      <c r="B61" s="1582"/>
      <c r="D61" s="182"/>
      <c r="E61" s="106">
        <v>65.7</v>
      </c>
      <c r="F61" s="199"/>
      <c r="G61" s="97"/>
      <c r="H61" s="106">
        <v>69.099999999999994</v>
      </c>
      <c r="I61" s="186"/>
      <c r="J61" s="109"/>
      <c r="K61" s="106">
        <v>64.5</v>
      </c>
      <c r="L61" s="186"/>
      <c r="M61" s="109"/>
      <c r="N61" s="106">
        <v>67.900000000000006</v>
      </c>
      <c r="O61" s="107"/>
      <c r="P61" s="194"/>
      <c r="Q61" s="109">
        <v>73.3</v>
      </c>
      <c r="R61" s="195"/>
      <c r="S61" s="109"/>
      <c r="T61" s="106">
        <v>62.4</v>
      </c>
      <c r="U61" s="186"/>
      <c r="V61" s="109"/>
      <c r="W61" s="106">
        <v>60.7</v>
      </c>
      <c r="X61" s="106"/>
      <c r="Y61" s="106"/>
      <c r="Z61" s="106">
        <v>63.4</v>
      </c>
      <c r="AA61" s="186"/>
      <c r="AB61" s="109"/>
      <c r="AC61" s="106">
        <v>66.8</v>
      </c>
      <c r="AD61" s="107"/>
      <c r="AE61" s="107"/>
      <c r="AF61" s="106">
        <v>65</v>
      </c>
    </row>
    <row r="62" spans="1:32" ht="12" customHeight="1" x14ac:dyDescent="0.2">
      <c r="A62" s="1582" t="s">
        <v>412</v>
      </c>
      <c r="B62" s="1582"/>
      <c r="D62" s="182"/>
      <c r="E62" s="92">
        <v>0</v>
      </c>
      <c r="F62" s="199"/>
      <c r="G62" s="97"/>
      <c r="H62" s="106">
        <v>2.9</v>
      </c>
      <c r="I62" s="186"/>
      <c r="J62" s="109"/>
      <c r="K62" s="106">
        <v>2.2000000000000002</v>
      </c>
      <c r="L62" s="186"/>
      <c r="M62" s="109"/>
      <c r="N62" s="106">
        <v>2.2000000000000002</v>
      </c>
      <c r="O62" s="107"/>
      <c r="P62" s="194"/>
      <c r="Q62" s="109">
        <v>-0.7</v>
      </c>
      <c r="R62" s="195"/>
      <c r="S62" s="109"/>
      <c r="T62" s="106">
        <v>1.5</v>
      </c>
      <c r="U62" s="186"/>
      <c r="V62" s="109"/>
      <c r="W62" s="106">
        <v>3</v>
      </c>
      <c r="X62" s="106"/>
      <c r="Y62" s="106"/>
      <c r="Z62" s="106">
        <v>0.8</v>
      </c>
      <c r="AA62" s="186"/>
      <c r="AB62" s="109"/>
      <c r="AC62" s="106">
        <v>1.9</v>
      </c>
      <c r="AD62" s="107"/>
      <c r="AE62" s="107"/>
      <c r="AF62" s="106">
        <v>1.1000000000000001</v>
      </c>
    </row>
    <row r="63" spans="1:32" ht="12" customHeight="1" x14ac:dyDescent="0.2">
      <c r="A63" s="1654" t="s">
        <v>373</v>
      </c>
      <c r="B63" s="1655"/>
      <c r="D63" s="182"/>
      <c r="E63" s="1255">
        <v>0</v>
      </c>
      <c r="F63" s="199"/>
      <c r="G63" s="97"/>
      <c r="H63" s="112">
        <v>-0.7</v>
      </c>
      <c r="I63" s="186"/>
      <c r="J63" s="109"/>
      <c r="K63" s="112">
        <v>-6.6</v>
      </c>
      <c r="L63" s="186"/>
      <c r="M63" s="109"/>
      <c r="N63" s="94">
        <v>0</v>
      </c>
      <c r="O63" s="107"/>
      <c r="P63" s="194"/>
      <c r="Q63" s="108">
        <v>-5.3</v>
      </c>
      <c r="R63" s="195"/>
      <c r="S63" s="109"/>
      <c r="T63" s="112">
        <v>-0.7</v>
      </c>
      <c r="U63" s="186"/>
      <c r="V63" s="109"/>
      <c r="W63" s="112">
        <v>-0.8</v>
      </c>
      <c r="X63" s="109"/>
      <c r="Y63" s="109"/>
      <c r="Z63" s="1255">
        <v>0</v>
      </c>
      <c r="AA63" s="186"/>
      <c r="AB63" s="109"/>
      <c r="AC63" s="108">
        <v>-1.9</v>
      </c>
      <c r="AD63" s="107"/>
      <c r="AE63" s="107"/>
      <c r="AF63" s="108">
        <v>-1.7</v>
      </c>
    </row>
    <row r="64" spans="1:32" ht="12" customHeight="1" x14ac:dyDescent="0.2">
      <c r="A64" s="1584" t="s">
        <v>374</v>
      </c>
      <c r="B64" s="1584"/>
      <c r="D64" s="182"/>
      <c r="E64" s="109">
        <v>65.7</v>
      </c>
      <c r="F64" s="199"/>
      <c r="G64" s="97"/>
      <c r="H64" s="109">
        <v>66.900000000000006</v>
      </c>
      <c r="I64" s="186"/>
      <c r="J64" s="109"/>
      <c r="K64" s="109">
        <v>68.899999999999991</v>
      </c>
      <c r="L64" s="186"/>
      <c r="M64" s="109"/>
      <c r="N64" s="111">
        <v>65.7</v>
      </c>
      <c r="O64" s="107"/>
      <c r="P64" s="194"/>
      <c r="Q64" s="111">
        <v>79.3</v>
      </c>
      <c r="R64" s="195"/>
      <c r="S64" s="109"/>
      <c r="T64" s="111">
        <v>61.6</v>
      </c>
      <c r="U64" s="186"/>
      <c r="V64" s="109"/>
      <c r="W64" s="111">
        <v>58.5</v>
      </c>
      <c r="X64" s="109"/>
      <c r="Y64" s="109"/>
      <c r="Z64" s="111">
        <v>62.6</v>
      </c>
      <c r="AA64" s="186"/>
      <c r="AB64" s="109"/>
      <c r="AC64" s="111">
        <v>66.8</v>
      </c>
      <c r="AD64" s="107"/>
      <c r="AE64" s="107"/>
      <c r="AF64" s="111">
        <v>65.599999999999994</v>
      </c>
    </row>
    <row r="65" spans="1:32" ht="7.5" customHeight="1" x14ac:dyDescent="0.2">
      <c r="D65" s="182"/>
      <c r="E65" s="107"/>
      <c r="F65" s="199"/>
      <c r="G65" s="97"/>
      <c r="H65" s="107"/>
      <c r="I65" s="186"/>
      <c r="J65" s="97"/>
      <c r="K65" s="107"/>
      <c r="L65" s="186"/>
      <c r="M65" s="109"/>
      <c r="N65" s="107"/>
      <c r="O65" s="107"/>
      <c r="P65" s="194"/>
      <c r="Q65" s="186"/>
      <c r="R65" s="195"/>
      <c r="S65" s="109"/>
      <c r="T65" s="107"/>
      <c r="U65" s="186"/>
      <c r="V65" s="109"/>
      <c r="W65" s="107"/>
      <c r="X65" s="107"/>
      <c r="Y65" s="107"/>
      <c r="Z65" s="107"/>
      <c r="AA65" s="186"/>
      <c r="AB65" s="109"/>
      <c r="AC65" s="332"/>
      <c r="AD65" s="107"/>
      <c r="AE65" s="107"/>
      <c r="AF65" s="107"/>
    </row>
    <row r="66" spans="1:32" ht="14.1" customHeight="1" x14ac:dyDescent="0.2">
      <c r="A66" s="1582" t="s">
        <v>370</v>
      </c>
      <c r="B66" s="1582"/>
      <c r="D66" s="182"/>
      <c r="E66" s="106">
        <v>32.799999999999997</v>
      </c>
      <c r="F66" s="199"/>
      <c r="G66" s="97"/>
      <c r="H66" s="106">
        <v>30.2</v>
      </c>
      <c r="I66" s="186"/>
      <c r="J66" s="109"/>
      <c r="K66" s="106">
        <v>31.1</v>
      </c>
      <c r="L66" s="186"/>
      <c r="M66" s="109"/>
      <c r="N66" s="106">
        <v>32.799999999999997</v>
      </c>
      <c r="O66" s="107"/>
      <c r="P66" s="194"/>
      <c r="Q66" s="109">
        <v>32.6</v>
      </c>
      <c r="R66" s="195"/>
      <c r="S66" s="109"/>
      <c r="T66" s="106">
        <v>31.6</v>
      </c>
      <c r="U66" s="186"/>
      <c r="V66" s="109"/>
      <c r="W66" s="106">
        <v>32.6</v>
      </c>
      <c r="X66" s="106"/>
      <c r="Y66" s="106"/>
      <c r="Z66" s="106">
        <v>32.9</v>
      </c>
      <c r="AA66" s="186"/>
      <c r="AB66" s="109"/>
      <c r="AC66" s="106">
        <v>31.7</v>
      </c>
      <c r="AD66" s="107"/>
      <c r="AE66" s="107"/>
      <c r="AF66" s="106">
        <v>32.4</v>
      </c>
    </row>
    <row r="67" spans="1:32" ht="7.5" customHeight="1" x14ac:dyDescent="0.2">
      <c r="A67" s="1582"/>
      <c r="B67" s="1582"/>
      <c r="D67" s="182"/>
      <c r="E67" s="107"/>
      <c r="F67" s="199"/>
      <c r="G67" s="97"/>
      <c r="H67" s="107"/>
      <c r="I67" s="186"/>
      <c r="J67" s="109"/>
      <c r="K67" s="107"/>
      <c r="L67" s="186"/>
      <c r="M67" s="109"/>
      <c r="N67" s="107"/>
      <c r="O67" s="107"/>
      <c r="P67" s="194"/>
      <c r="Q67" s="186"/>
      <c r="R67" s="195"/>
      <c r="S67" s="109"/>
      <c r="T67" s="107"/>
      <c r="U67" s="186"/>
      <c r="V67" s="109"/>
      <c r="W67" s="107"/>
      <c r="X67" s="107"/>
      <c r="Y67" s="107"/>
      <c r="Z67" s="107"/>
      <c r="AA67" s="186"/>
      <c r="AB67" s="109"/>
      <c r="AC67" s="107"/>
      <c r="AD67" s="107"/>
      <c r="AE67" s="107"/>
      <c r="AF67" s="107"/>
    </row>
    <row r="68" spans="1:32" ht="12" customHeight="1" x14ac:dyDescent="0.2">
      <c r="A68" s="1582" t="s">
        <v>384</v>
      </c>
      <c r="B68" s="1582"/>
      <c r="D68" s="182"/>
      <c r="E68" s="106">
        <v>98.5</v>
      </c>
      <c r="F68" s="199"/>
      <c r="G68" s="97"/>
      <c r="H68" s="106">
        <v>99.3</v>
      </c>
      <c r="I68" s="186"/>
      <c r="J68" s="109"/>
      <c r="K68" s="106">
        <v>95.6</v>
      </c>
      <c r="L68" s="186"/>
      <c r="M68" s="109"/>
      <c r="N68" s="106">
        <v>100.7</v>
      </c>
      <c r="O68" s="107"/>
      <c r="P68" s="194"/>
      <c r="Q68" s="109">
        <v>105.9</v>
      </c>
      <c r="R68" s="195"/>
      <c r="S68" s="109"/>
      <c r="T68" s="106">
        <v>94</v>
      </c>
      <c r="U68" s="186"/>
      <c r="V68" s="109"/>
      <c r="W68" s="106">
        <v>93.3</v>
      </c>
      <c r="X68" s="106"/>
      <c r="Y68" s="106"/>
      <c r="Z68" s="106">
        <v>96.3</v>
      </c>
      <c r="AA68" s="186"/>
      <c r="AB68" s="109"/>
      <c r="AC68" s="106">
        <v>98.5</v>
      </c>
      <c r="AD68" s="107"/>
      <c r="AE68" s="107"/>
      <c r="AF68" s="106">
        <v>97.4</v>
      </c>
    </row>
    <row r="69" spans="1:32" ht="12" customHeight="1" x14ac:dyDescent="0.2">
      <c r="A69" s="1582" t="s">
        <v>376</v>
      </c>
      <c r="B69" s="1582"/>
      <c r="D69" s="182"/>
      <c r="E69" s="92">
        <v>0</v>
      </c>
      <c r="F69" s="199"/>
      <c r="G69" s="97"/>
      <c r="H69" s="106">
        <v>-2.9</v>
      </c>
      <c r="I69" s="186"/>
      <c r="J69" s="109"/>
      <c r="K69" s="106">
        <v>-2.2000000000000002</v>
      </c>
      <c r="L69" s="186"/>
      <c r="M69" s="109"/>
      <c r="N69" s="106">
        <v>-2.2000000000000002</v>
      </c>
      <c r="O69" s="107"/>
      <c r="P69" s="194"/>
      <c r="Q69" s="109">
        <v>0.7</v>
      </c>
      <c r="R69" s="195"/>
      <c r="S69" s="109"/>
      <c r="T69" s="106">
        <v>-1.5</v>
      </c>
      <c r="U69" s="186"/>
      <c r="V69" s="109"/>
      <c r="W69" s="106">
        <v>-3</v>
      </c>
      <c r="X69" s="106"/>
      <c r="Y69" s="106"/>
      <c r="Z69" s="106">
        <v>-0.8</v>
      </c>
      <c r="AA69" s="186"/>
      <c r="AB69" s="109"/>
      <c r="AC69" s="106">
        <v>-1.9</v>
      </c>
      <c r="AD69" s="107"/>
      <c r="AE69" s="107"/>
      <c r="AF69" s="106">
        <v>-1.1000000000000001</v>
      </c>
    </row>
    <row r="70" spans="1:32" ht="12" customHeight="1" x14ac:dyDescent="0.2">
      <c r="A70" s="1582" t="s">
        <v>377</v>
      </c>
      <c r="B70" s="1582"/>
      <c r="D70" s="182"/>
      <c r="E70" s="1255">
        <v>0</v>
      </c>
      <c r="F70" s="199"/>
      <c r="G70" s="97"/>
      <c r="H70" s="112">
        <v>0.7</v>
      </c>
      <c r="I70" s="186"/>
      <c r="J70" s="109"/>
      <c r="K70" s="112">
        <v>6.6</v>
      </c>
      <c r="L70" s="186"/>
      <c r="M70" s="109"/>
      <c r="N70" s="94">
        <v>0</v>
      </c>
      <c r="O70" s="107"/>
      <c r="P70" s="194"/>
      <c r="Q70" s="108">
        <v>5.3</v>
      </c>
      <c r="R70" s="195"/>
      <c r="S70" s="109"/>
      <c r="T70" s="112">
        <v>0.7</v>
      </c>
      <c r="U70" s="186"/>
      <c r="V70" s="109"/>
      <c r="W70" s="112">
        <v>0.8</v>
      </c>
      <c r="X70" s="109"/>
      <c r="Y70" s="109"/>
      <c r="Z70" s="1255">
        <v>0</v>
      </c>
      <c r="AA70" s="186"/>
      <c r="AB70" s="109"/>
      <c r="AC70" s="108">
        <v>1.9</v>
      </c>
      <c r="AD70" s="107"/>
      <c r="AE70" s="107"/>
      <c r="AF70" s="108">
        <v>1.7</v>
      </c>
    </row>
    <row r="71" spans="1:32" ht="14.1" customHeight="1" thickBot="1" x14ac:dyDescent="0.25">
      <c r="A71" s="1584" t="s">
        <v>378</v>
      </c>
      <c r="B71" s="1584"/>
      <c r="D71" s="182"/>
      <c r="E71" s="110">
        <v>98.5</v>
      </c>
      <c r="F71" s="199"/>
      <c r="G71" s="97"/>
      <c r="H71" s="110">
        <v>97.1</v>
      </c>
      <c r="I71" s="186"/>
      <c r="J71" s="109"/>
      <c r="K71" s="110">
        <v>99.999999999999986</v>
      </c>
      <c r="L71" s="186"/>
      <c r="M71" s="109"/>
      <c r="N71" s="110">
        <v>98.5</v>
      </c>
      <c r="O71" s="107"/>
      <c r="P71" s="194"/>
      <c r="Q71" s="110">
        <v>111.9</v>
      </c>
      <c r="R71" s="195"/>
      <c r="S71" s="109"/>
      <c r="T71" s="110">
        <v>93.2</v>
      </c>
      <c r="U71" s="186"/>
      <c r="V71" s="109"/>
      <c r="W71" s="110">
        <v>91.1</v>
      </c>
      <c r="X71" s="109"/>
      <c r="Y71" s="109"/>
      <c r="Z71" s="110">
        <v>95.5</v>
      </c>
      <c r="AA71" s="186"/>
      <c r="AB71" s="109"/>
      <c r="AC71" s="764">
        <v>98.5</v>
      </c>
      <c r="AD71" s="107"/>
      <c r="AE71" s="107"/>
      <c r="AF71" s="110">
        <v>98</v>
      </c>
    </row>
    <row r="72" spans="1:32" ht="7.5" customHeight="1" thickTop="1" x14ac:dyDescent="0.2">
      <c r="D72" s="179"/>
      <c r="E72" s="317"/>
      <c r="F72" s="190"/>
      <c r="G72" s="88"/>
      <c r="H72" s="88"/>
      <c r="I72" s="99"/>
      <c r="J72" s="88"/>
      <c r="K72" s="88"/>
      <c r="L72" s="99"/>
      <c r="M72" s="88"/>
      <c r="N72" s="88"/>
      <c r="P72" s="179"/>
      <c r="Q72" s="191"/>
      <c r="R72" s="190"/>
      <c r="S72" s="88"/>
      <c r="T72" s="88"/>
      <c r="U72" s="99"/>
      <c r="V72" s="88"/>
      <c r="W72" s="88"/>
      <c r="X72" s="88"/>
      <c r="Y72" s="88"/>
      <c r="Z72" s="88"/>
      <c r="AA72" s="99"/>
      <c r="AB72" s="88"/>
      <c r="AC72" s="98"/>
      <c r="AF72" s="98"/>
    </row>
    <row r="73" spans="1:32" ht="12" customHeight="1" x14ac:dyDescent="0.2">
      <c r="J73" s="201"/>
      <c r="K73" s="201"/>
      <c r="L73" s="201"/>
      <c r="V73" s="201"/>
      <c r="W73" s="201"/>
      <c r="X73" s="201"/>
      <c r="Y73" s="201"/>
      <c r="Z73" s="201"/>
      <c r="AA73" s="201"/>
    </row>
    <row r="74" spans="1:32" ht="14.25" x14ac:dyDescent="0.2">
      <c r="A74" s="272" t="s">
        <v>234</v>
      </c>
      <c r="B74" s="1576" t="s">
        <v>381</v>
      </c>
      <c r="C74" s="1576"/>
      <c r="D74" s="1576"/>
      <c r="E74" s="1576"/>
      <c r="F74" s="1576"/>
      <c r="G74" s="1576"/>
      <c r="H74" s="1576"/>
      <c r="I74" s="1576"/>
      <c r="J74" s="1576"/>
      <c r="K74" s="1576"/>
      <c r="L74" s="1576"/>
      <c r="M74" s="1576"/>
      <c r="N74" s="1576"/>
      <c r="O74" s="1576"/>
      <c r="P74" s="1576"/>
      <c r="Q74" s="1576"/>
      <c r="R74" s="1576"/>
      <c r="S74" s="1576"/>
      <c r="T74" s="1576"/>
      <c r="U74" s="1576"/>
      <c r="V74" s="1576"/>
      <c r="W74" s="1576"/>
      <c r="X74" s="1576"/>
      <c r="Y74" s="1576"/>
      <c r="Z74" s="1576"/>
      <c r="AA74" s="1576"/>
      <c r="AB74" s="1576"/>
      <c r="AC74" s="83"/>
      <c r="AD74" s="83"/>
      <c r="AE74" s="83"/>
      <c r="AF74" s="83"/>
    </row>
  </sheetData>
  <sheetProtection formatCells="0" formatColumns="0" formatRows="0" insertColumns="0" insertRows="0" insertHyperlinks="0" deleteColumns="0" deleteRows="0" sort="0" autoFilter="0" pivotTables="0"/>
  <customSheetViews>
    <customSheetView guid="{37FF72F6-90B1-42B8-8DBF-DD3FAC5BA85D}" fitToPage="1">
      <selection activeCell="Z15" sqref="Q15:Z15"/>
      <pageMargins left="0.25" right="0.25" top="0.5" bottom="0.5" header="0.3" footer="0.3"/>
      <printOptions horizontalCentered="1"/>
      <pageSetup scale="61" orientation="landscape" r:id="rId1"/>
      <headerFooter>
        <oddFooter>&amp;L&amp;K0070C0The Allstate Corporation 4Q19 Supplement&amp;R&amp;K000000&amp;A</oddFooter>
      </headerFooter>
    </customSheetView>
    <customSheetView guid="{2C9B2C1A-81A6-48A3-8FB1-DCFE0A20C29C}" fitToPage="1">
      <selection activeCell="Z15" sqref="Q15:Z15"/>
      <pageMargins left="0.25" right="0.25" top="0.5" bottom="0.5" header="0.3" footer="0.3"/>
      <printOptions horizontalCentered="1"/>
      <pageSetup scale="61"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61"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1" orientation="landscape" r:id="rId4"/>
      <headerFooter>
        <oddFooter>&amp;L&amp;K0070C0The Allstate Corporation 4Q19 Supplement&amp;R&amp;K000000&amp;A</oddFooter>
      </headerFooter>
    </customSheetView>
    <customSheetView guid="{0B7FDDCE-76D6-4341-B795-862A34477CB3}" fitToPage="1" topLeftCell="A10">
      <selection activeCell="Z15" sqref="Q15:Z15"/>
      <pageMargins left="0.25" right="0.25" top="0.5" bottom="0.5" header="0.3" footer="0.3"/>
      <printOptions horizontalCentered="1"/>
      <pageSetup scale="61" orientation="landscape" r:id="rId5"/>
      <headerFooter>
        <oddFooter>&amp;L&amp;K0070C0The Allstate Corporation 4Q19 Supplement&amp;R&amp;K000000&amp;A</oddFooter>
      </headerFooter>
    </customSheetView>
    <customSheetView guid="{77D3E7D1-C189-4FFB-8084-AE3691A2CCAC}" fitToPage="1">
      <selection activeCell="Z15" sqref="Q15:Z15"/>
      <pageMargins left="0.25" right="0.25" top="0.5" bottom="0.5" header="0.3" footer="0.3"/>
      <printOptions horizontalCentered="1"/>
      <pageSetup scale="61" orientation="landscape" r:id="rId6"/>
      <headerFooter>
        <oddFooter>&amp;L&amp;K0070C0The Allstate Corporation 4Q19 Supplement&amp;R&amp;K000000&amp;A</oddFooter>
      </headerFooter>
    </customSheetView>
  </customSheetViews>
  <mergeCells count="58">
    <mergeCell ref="A15:B15"/>
    <mergeCell ref="A4:B4"/>
    <mergeCell ref="A8:B8"/>
    <mergeCell ref="A9:B9"/>
    <mergeCell ref="A11:B11"/>
    <mergeCell ref="A12:B12"/>
    <mergeCell ref="A13:B13"/>
    <mergeCell ref="A14:B14"/>
    <mergeCell ref="D4:AA4"/>
    <mergeCell ref="A1:AF1"/>
    <mergeCell ref="A2:AF2"/>
    <mergeCell ref="A57:B57"/>
    <mergeCell ref="A32:B32"/>
    <mergeCell ref="A17:B17"/>
    <mergeCell ref="A18:B18"/>
    <mergeCell ref="A19:B19"/>
    <mergeCell ref="A20:B20"/>
    <mergeCell ref="A22:B22"/>
    <mergeCell ref="A24:B24"/>
    <mergeCell ref="A25:B25"/>
    <mergeCell ref="A26:B26"/>
    <mergeCell ref="A27:B27"/>
    <mergeCell ref="A29:B29"/>
    <mergeCell ref="A30:B30"/>
    <mergeCell ref="A43:B43"/>
    <mergeCell ref="A45:B45"/>
    <mergeCell ref="A46:B46"/>
    <mergeCell ref="A55:B55"/>
    <mergeCell ref="A56:B56"/>
    <mergeCell ref="A49:B49"/>
    <mergeCell ref="A36:B36"/>
    <mergeCell ref="A38:B38"/>
    <mergeCell ref="A39:B39"/>
    <mergeCell ref="A40:B40"/>
    <mergeCell ref="A41:B41"/>
    <mergeCell ref="A58:B58"/>
    <mergeCell ref="A59:B59"/>
    <mergeCell ref="AC4:AF4"/>
    <mergeCell ref="A70:B70"/>
    <mergeCell ref="A71:B71"/>
    <mergeCell ref="A62:B62"/>
    <mergeCell ref="A48:B48"/>
    <mergeCell ref="A50:B50"/>
    <mergeCell ref="A52:B52"/>
    <mergeCell ref="A53:B53"/>
    <mergeCell ref="A54:B54"/>
    <mergeCell ref="A61:B61"/>
    <mergeCell ref="A47:B47"/>
    <mergeCell ref="A33:B33"/>
    <mergeCell ref="A34:B34"/>
    <mergeCell ref="A35:B35"/>
    <mergeCell ref="B74:AB74"/>
    <mergeCell ref="A63:B63"/>
    <mergeCell ref="A64:B64"/>
    <mergeCell ref="A66:B66"/>
    <mergeCell ref="A67:B67"/>
    <mergeCell ref="A68:B68"/>
    <mergeCell ref="A69:B69"/>
  </mergeCells>
  <printOptions horizontalCentered="1"/>
  <pageMargins left="0.25" right="0.25" top="0.5" bottom="0.5" header="0.3" footer="0.3"/>
  <pageSetup scale="61" orientation="landscape" r:id="rId7"/>
  <headerFooter>
    <oddFooter>&amp;L&amp;K0070C0The Allstate Corporation 4Q19 Supplement&amp;R&amp;K000000&amp;A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F71"/>
  <sheetViews>
    <sheetView zoomScaleNormal="100" workbookViewId="0">
      <selection sqref="A1:AF1"/>
    </sheetView>
  </sheetViews>
  <sheetFormatPr defaultColWidth="13.7109375" defaultRowHeight="12.75" x14ac:dyDescent="0.2"/>
  <cols>
    <col min="1" max="1" width="4.140625" style="83" customWidth="1"/>
    <col min="2" max="2" width="50.85546875" style="83" customWidth="1"/>
    <col min="3" max="3" width="2.28515625" style="83" customWidth="1"/>
    <col min="4" max="4" width="2.28515625" style="311" customWidth="1"/>
    <col min="5" max="5" width="10.28515625" style="311" customWidth="1"/>
    <col min="6" max="6" width="2.28515625" style="311" customWidth="1"/>
    <col min="7" max="7" width="2.28515625" style="167" customWidth="1"/>
    <col min="8" max="8" width="10.28515625" style="167" customWidth="1"/>
    <col min="9" max="9" width="2.28515625" style="167" customWidth="1"/>
    <col min="10" max="10" width="2.28515625" style="83" customWidth="1"/>
    <col min="11" max="11" width="10.28515625" style="83" customWidth="1"/>
    <col min="12" max="13" width="2.28515625" style="83" customWidth="1"/>
    <col min="14" max="14" width="10.28515625" style="83" customWidth="1"/>
    <col min="15" max="16" width="2.28515625" style="83" customWidth="1"/>
    <col min="17" max="17" width="10.28515625" style="83" customWidth="1"/>
    <col min="18" max="19" width="2.28515625" style="83" customWidth="1"/>
    <col min="20" max="20" width="10.28515625" style="83" customWidth="1"/>
    <col min="21" max="22" width="2.28515625" style="83" customWidth="1"/>
    <col min="23" max="23" width="10.28515625" style="83" customWidth="1"/>
    <col min="24" max="25" width="2.28515625" style="622" customWidth="1"/>
    <col min="26" max="26" width="10.28515625" style="622" customWidth="1"/>
    <col min="27" max="28" width="2.28515625" style="83" customWidth="1"/>
    <col min="29" max="29" width="10.28515625" style="311" customWidth="1"/>
    <col min="30" max="31" width="2.28515625" style="311" customWidth="1"/>
    <col min="32" max="32" width="10.28515625" style="311" customWidth="1"/>
    <col min="33" max="16384" width="13.7109375" style="83"/>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4.1" customHeight="1" x14ac:dyDescent="0.25">
      <c r="A2" s="1620" t="s">
        <v>184</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x14ac:dyDescent="0.2">
      <c r="A3" s="1321"/>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619" t="s">
        <v>45</v>
      </c>
      <c r="B4" s="1606"/>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345"/>
      <c r="AC4" s="1507" t="s">
        <v>9</v>
      </c>
      <c r="AD4" s="1508"/>
      <c r="AE4" s="1508"/>
      <c r="AF4" s="1508"/>
    </row>
    <row r="5" spans="1:32" ht="15.75" customHeight="1" x14ac:dyDescent="0.2">
      <c r="A5" s="1321"/>
      <c r="B5" s="1321"/>
      <c r="C5" s="1321"/>
      <c r="D5" s="1321"/>
      <c r="E5" s="1321"/>
      <c r="F5" s="1321"/>
      <c r="G5" s="1321"/>
      <c r="H5" s="1321"/>
      <c r="I5" s="1321"/>
      <c r="J5" s="344"/>
      <c r="K5" s="344"/>
      <c r="L5" s="344"/>
      <c r="M5" s="344"/>
      <c r="N5" s="344"/>
      <c r="O5" s="344"/>
      <c r="P5" s="344"/>
      <c r="Q5" s="344"/>
      <c r="R5" s="344"/>
      <c r="S5" s="344"/>
      <c r="T5" s="344"/>
      <c r="U5" s="344"/>
      <c r="V5" s="344"/>
      <c r="W5" s="344"/>
      <c r="X5" s="344"/>
      <c r="Y5" s="344"/>
      <c r="Z5" s="344"/>
      <c r="AA5" s="344"/>
      <c r="AB5" s="344"/>
      <c r="AC5" s="341"/>
      <c r="AD5" s="341"/>
      <c r="AE5" s="341"/>
      <c r="AF5" s="341"/>
    </row>
    <row r="6" spans="1:32" ht="25.9" customHeight="1" x14ac:dyDescent="0.25">
      <c r="A6" s="1321"/>
      <c r="B6" s="1321"/>
      <c r="C6" s="1321"/>
      <c r="D6" s="337"/>
      <c r="E6" s="633" t="s">
        <v>630</v>
      </c>
      <c r="F6" s="338"/>
      <c r="G6" s="1324"/>
      <c r="H6" s="334" t="s">
        <v>547</v>
      </c>
      <c r="I6" s="1368"/>
      <c r="J6" s="1324"/>
      <c r="K6" s="334" t="s">
        <v>493</v>
      </c>
      <c r="L6" s="1368"/>
      <c r="M6" s="1324"/>
      <c r="N6" s="334" t="s">
        <v>326</v>
      </c>
      <c r="O6" s="1369"/>
      <c r="P6" s="337"/>
      <c r="Q6" s="1366" t="s">
        <v>10</v>
      </c>
      <c r="R6" s="1370"/>
      <c r="S6" s="1371"/>
      <c r="T6" s="334" t="s">
        <v>327</v>
      </c>
      <c r="U6" s="1324"/>
      <c r="V6" s="1371"/>
      <c r="W6" s="334" t="s">
        <v>0</v>
      </c>
      <c r="X6" s="1394"/>
      <c r="Y6" s="1394"/>
      <c r="Z6" s="334" t="s">
        <v>1</v>
      </c>
      <c r="AA6" s="1324"/>
      <c r="AB6" s="1324"/>
      <c r="AC6" s="1345" t="s">
        <v>630</v>
      </c>
      <c r="AD6" s="1311"/>
      <c r="AE6" s="1311"/>
      <c r="AF6" s="970" t="s">
        <v>10</v>
      </c>
    </row>
    <row r="7" spans="1:32" x14ac:dyDescent="0.2">
      <c r="A7" s="1321"/>
      <c r="B7" s="1321"/>
      <c r="C7" s="1321"/>
      <c r="D7" s="342"/>
      <c r="E7" s="341"/>
      <c r="F7" s="343"/>
      <c r="G7" s="344"/>
      <c r="H7" s="341"/>
      <c r="I7" s="345"/>
      <c r="J7" s="344"/>
      <c r="K7" s="341"/>
      <c r="L7" s="345"/>
      <c r="M7" s="344"/>
      <c r="N7" s="341"/>
      <c r="O7" s="1321"/>
      <c r="P7" s="342"/>
      <c r="Q7" s="341"/>
      <c r="R7" s="343"/>
      <c r="S7" s="344"/>
      <c r="T7" s="341"/>
      <c r="U7" s="345"/>
      <c r="V7" s="344"/>
      <c r="W7" s="341"/>
      <c r="X7" s="344"/>
      <c r="Y7" s="344"/>
      <c r="Z7" s="341"/>
      <c r="AA7" s="345"/>
      <c r="AB7" s="344"/>
      <c r="AC7" s="341"/>
      <c r="AD7" s="1321"/>
      <c r="AE7" s="1321"/>
      <c r="AF7" s="341"/>
    </row>
    <row r="8" spans="1:32" ht="15.75" customHeight="1" x14ac:dyDescent="0.2">
      <c r="A8" s="1649" t="s">
        <v>452</v>
      </c>
      <c r="B8" s="1606"/>
      <c r="C8" s="1321"/>
      <c r="D8" s="342"/>
      <c r="E8" s="345"/>
      <c r="F8" s="343"/>
      <c r="G8" s="344"/>
      <c r="H8" s="1321"/>
      <c r="I8" s="345"/>
      <c r="J8" s="344"/>
      <c r="K8" s="1321"/>
      <c r="L8" s="345"/>
      <c r="M8" s="344"/>
      <c r="N8" s="1321"/>
      <c r="O8" s="1321"/>
      <c r="P8" s="342"/>
      <c r="Q8" s="345"/>
      <c r="R8" s="343"/>
      <c r="S8" s="344"/>
      <c r="T8" s="1321"/>
      <c r="U8" s="345"/>
      <c r="V8" s="344"/>
      <c r="W8" s="1321"/>
      <c r="X8" s="1321"/>
      <c r="Y8" s="1321"/>
      <c r="Z8" s="1321"/>
      <c r="AA8" s="345"/>
      <c r="AB8" s="344"/>
      <c r="AC8" s="1321"/>
      <c r="AD8" s="1321"/>
      <c r="AE8" s="1321"/>
      <c r="AF8" s="1321"/>
    </row>
    <row r="9" spans="1:32" ht="12" customHeight="1" x14ac:dyDescent="0.2">
      <c r="A9" s="1646" t="s">
        <v>180</v>
      </c>
      <c r="B9" s="1646"/>
      <c r="C9" s="1321"/>
      <c r="D9" s="342"/>
      <c r="E9" s="347">
        <v>1861</v>
      </c>
      <c r="F9" s="364"/>
      <c r="G9" s="361"/>
      <c r="H9" s="347">
        <v>2143</v>
      </c>
      <c r="I9" s="769"/>
      <c r="J9" s="361"/>
      <c r="K9" s="347">
        <v>2076</v>
      </c>
      <c r="L9" s="769"/>
      <c r="M9" s="346"/>
      <c r="N9" s="347">
        <v>1565</v>
      </c>
      <c r="O9" s="348"/>
      <c r="P9" s="349"/>
      <c r="Q9" s="346">
        <v>1777</v>
      </c>
      <c r="R9" s="350"/>
      <c r="S9" s="346"/>
      <c r="T9" s="347">
        <v>2008</v>
      </c>
      <c r="U9" s="769"/>
      <c r="V9" s="346"/>
      <c r="W9" s="347">
        <v>1949</v>
      </c>
      <c r="X9" s="347"/>
      <c r="Y9" s="347"/>
      <c r="Z9" s="347">
        <v>1465</v>
      </c>
      <c r="AA9" s="769"/>
      <c r="AB9" s="346"/>
      <c r="AC9" s="347">
        <v>7645</v>
      </c>
      <c r="AD9" s="348"/>
      <c r="AE9" s="348"/>
      <c r="AF9" s="347">
        <v>7199</v>
      </c>
    </row>
    <row r="10" spans="1:32" ht="12" customHeight="1" x14ac:dyDescent="0.2">
      <c r="A10" s="1606"/>
      <c r="B10" s="1606"/>
      <c r="C10" s="1321"/>
      <c r="D10" s="342"/>
      <c r="E10" s="348"/>
      <c r="F10" s="364"/>
      <c r="G10" s="361"/>
      <c r="H10" s="348"/>
      <c r="I10" s="769"/>
      <c r="J10" s="361"/>
      <c r="K10" s="348"/>
      <c r="L10" s="769"/>
      <c r="M10" s="346"/>
      <c r="N10" s="348"/>
      <c r="O10" s="348"/>
      <c r="P10" s="349"/>
      <c r="Q10" s="769"/>
      <c r="R10" s="350"/>
      <c r="S10" s="346"/>
      <c r="T10" s="348"/>
      <c r="U10" s="769"/>
      <c r="V10" s="346"/>
      <c r="W10" s="348"/>
      <c r="X10" s="348"/>
      <c r="Y10" s="348"/>
      <c r="Z10" s="348"/>
      <c r="AA10" s="769"/>
      <c r="AB10" s="346"/>
      <c r="AC10" s="348"/>
      <c r="AD10" s="348"/>
      <c r="AE10" s="348"/>
      <c r="AF10" s="348"/>
    </row>
    <row r="11" spans="1:32" ht="12" customHeight="1" x14ac:dyDescent="0.2">
      <c r="A11" s="1646" t="s">
        <v>181</v>
      </c>
      <c r="B11" s="1646"/>
      <c r="C11" s="1321"/>
      <c r="D11" s="342"/>
      <c r="E11" s="347">
        <v>1892</v>
      </c>
      <c r="F11" s="364"/>
      <c r="G11" s="361"/>
      <c r="H11" s="347">
        <v>1868</v>
      </c>
      <c r="I11" s="769"/>
      <c r="J11" s="361"/>
      <c r="K11" s="347">
        <v>1832</v>
      </c>
      <c r="L11" s="769"/>
      <c r="M11" s="346"/>
      <c r="N11" s="347">
        <v>1811</v>
      </c>
      <c r="O11" s="348"/>
      <c r="P11" s="349"/>
      <c r="Q11" s="346">
        <v>1787</v>
      </c>
      <c r="R11" s="350"/>
      <c r="S11" s="346"/>
      <c r="T11" s="347">
        <v>1769</v>
      </c>
      <c r="U11" s="769"/>
      <c r="V11" s="346"/>
      <c r="W11" s="347">
        <v>1742</v>
      </c>
      <c r="X11" s="347"/>
      <c r="Y11" s="347"/>
      <c r="Z11" s="347">
        <v>1727</v>
      </c>
      <c r="AA11" s="769"/>
      <c r="AB11" s="346"/>
      <c r="AC11" s="347">
        <v>7403</v>
      </c>
      <c r="AD11" s="348"/>
      <c r="AE11" s="348"/>
      <c r="AF11" s="347">
        <v>7025</v>
      </c>
    </row>
    <row r="12" spans="1:32" ht="12" customHeight="1" x14ac:dyDescent="0.2">
      <c r="A12" s="1646" t="s">
        <v>59</v>
      </c>
      <c r="B12" s="1646"/>
      <c r="C12" s="1321"/>
      <c r="D12" s="342"/>
      <c r="E12" s="353">
        <v>11</v>
      </c>
      <c r="F12" s="364"/>
      <c r="G12" s="361"/>
      <c r="H12" s="353">
        <v>12</v>
      </c>
      <c r="I12" s="767"/>
      <c r="J12" s="361"/>
      <c r="K12" s="353">
        <v>11</v>
      </c>
      <c r="L12" s="767"/>
      <c r="M12" s="352"/>
      <c r="N12" s="353">
        <v>11</v>
      </c>
      <c r="O12" s="354"/>
      <c r="P12" s="355"/>
      <c r="Q12" s="352">
        <v>12</v>
      </c>
      <c r="R12" s="356"/>
      <c r="S12" s="352"/>
      <c r="T12" s="353">
        <v>11</v>
      </c>
      <c r="U12" s="767"/>
      <c r="V12" s="352"/>
      <c r="W12" s="353">
        <v>11</v>
      </c>
      <c r="X12" s="353"/>
      <c r="Y12" s="353"/>
      <c r="Z12" s="353">
        <v>11</v>
      </c>
      <c r="AA12" s="767"/>
      <c r="AB12" s="352"/>
      <c r="AC12" s="353">
        <v>45</v>
      </c>
      <c r="AD12" s="354"/>
      <c r="AE12" s="354"/>
      <c r="AF12" s="353">
        <v>45</v>
      </c>
    </row>
    <row r="13" spans="1:32" ht="12" customHeight="1" x14ac:dyDescent="0.2">
      <c r="A13" s="1646" t="s">
        <v>409</v>
      </c>
      <c r="B13" s="1646"/>
      <c r="C13" s="1321"/>
      <c r="D13" s="342"/>
      <c r="E13" s="353">
        <v>-958</v>
      </c>
      <c r="F13" s="364"/>
      <c r="G13" s="361"/>
      <c r="H13" s="353">
        <v>-1082</v>
      </c>
      <c r="I13" s="767"/>
      <c r="J13" s="361"/>
      <c r="K13" s="353">
        <v>-1508</v>
      </c>
      <c r="L13" s="767"/>
      <c r="M13" s="352"/>
      <c r="N13" s="353">
        <v>-1254</v>
      </c>
      <c r="O13" s="354"/>
      <c r="P13" s="355"/>
      <c r="Q13" s="352">
        <v>-1445</v>
      </c>
      <c r="R13" s="356"/>
      <c r="S13" s="352"/>
      <c r="T13" s="353">
        <v>-1125</v>
      </c>
      <c r="U13" s="767"/>
      <c r="V13" s="352"/>
      <c r="W13" s="353">
        <v>-1308</v>
      </c>
      <c r="X13" s="353"/>
      <c r="Y13" s="353"/>
      <c r="Z13" s="353">
        <v>-995</v>
      </c>
      <c r="AA13" s="767"/>
      <c r="AB13" s="352"/>
      <c r="AC13" s="353">
        <v>-4802</v>
      </c>
      <c r="AD13" s="354"/>
      <c r="AE13" s="354"/>
      <c r="AF13" s="353">
        <v>-4873</v>
      </c>
    </row>
    <row r="14" spans="1:32" ht="12" customHeight="1" x14ac:dyDescent="0.2">
      <c r="A14" s="1646" t="s">
        <v>410</v>
      </c>
      <c r="B14" s="1646"/>
      <c r="C14" s="1321"/>
      <c r="D14" s="342"/>
      <c r="E14" s="358">
        <v>-459</v>
      </c>
      <c r="F14" s="364"/>
      <c r="G14" s="361"/>
      <c r="H14" s="358">
        <v>-437</v>
      </c>
      <c r="I14" s="767"/>
      <c r="J14" s="361"/>
      <c r="K14" s="358">
        <v>-414</v>
      </c>
      <c r="L14" s="767"/>
      <c r="M14" s="352"/>
      <c r="N14" s="358">
        <v>-426</v>
      </c>
      <c r="O14" s="354"/>
      <c r="P14" s="355"/>
      <c r="Q14" s="358">
        <v>-449</v>
      </c>
      <c r="R14" s="356"/>
      <c r="S14" s="352"/>
      <c r="T14" s="358">
        <v>-438</v>
      </c>
      <c r="U14" s="767"/>
      <c r="V14" s="352"/>
      <c r="W14" s="358">
        <v>-408</v>
      </c>
      <c r="X14" s="352"/>
      <c r="Y14" s="352"/>
      <c r="Z14" s="358">
        <v>-406</v>
      </c>
      <c r="AA14" s="767"/>
      <c r="AB14" s="352"/>
      <c r="AC14" s="358">
        <v>-1736</v>
      </c>
      <c r="AD14" s="354"/>
      <c r="AE14" s="354"/>
      <c r="AF14" s="358">
        <v>-1701</v>
      </c>
    </row>
    <row r="15" spans="1:32" ht="13.5" thickBot="1" x14ac:dyDescent="0.25">
      <c r="A15" s="1639" t="s">
        <v>62</v>
      </c>
      <c r="B15" s="1639"/>
      <c r="C15" s="1321"/>
      <c r="D15" s="342"/>
      <c r="E15" s="359">
        <v>486</v>
      </c>
      <c r="F15" s="364"/>
      <c r="G15" s="361"/>
      <c r="H15" s="359">
        <v>361</v>
      </c>
      <c r="I15" s="769"/>
      <c r="J15" s="361"/>
      <c r="K15" s="359">
        <v>-79</v>
      </c>
      <c r="L15" s="769"/>
      <c r="M15" s="346"/>
      <c r="N15" s="359">
        <v>142</v>
      </c>
      <c r="O15" s="348"/>
      <c r="P15" s="349"/>
      <c r="Q15" s="359">
        <v>-95</v>
      </c>
      <c r="R15" s="350"/>
      <c r="S15" s="346"/>
      <c r="T15" s="359">
        <v>217</v>
      </c>
      <c r="U15" s="769"/>
      <c r="V15" s="346"/>
      <c r="W15" s="359">
        <v>37</v>
      </c>
      <c r="X15" s="346"/>
      <c r="Y15" s="346"/>
      <c r="Z15" s="359">
        <v>337</v>
      </c>
      <c r="AA15" s="769"/>
      <c r="AB15" s="346"/>
      <c r="AC15" s="359">
        <v>910</v>
      </c>
      <c r="AD15" s="348"/>
      <c r="AE15" s="348"/>
      <c r="AF15" s="359">
        <v>496</v>
      </c>
    </row>
    <row r="16" spans="1:32" ht="12" customHeight="1" thickTop="1" x14ac:dyDescent="0.2">
      <c r="A16" s="1606"/>
      <c r="B16" s="1606"/>
      <c r="C16" s="1321"/>
      <c r="D16" s="342"/>
      <c r="E16" s="361"/>
      <c r="F16" s="364"/>
      <c r="G16" s="361"/>
      <c r="H16" s="361"/>
      <c r="I16" s="365"/>
      <c r="J16" s="361"/>
      <c r="K16" s="361"/>
      <c r="L16" s="365"/>
      <c r="M16" s="361"/>
      <c r="N16" s="361"/>
      <c r="O16" s="362"/>
      <c r="P16" s="363"/>
      <c r="Q16" s="361"/>
      <c r="R16" s="364"/>
      <c r="S16" s="361"/>
      <c r="T16" s="361"/>
      <c r="U16" s="365"/>
      <c r="V16" s="361"/>
      <c r="W16" s="361"/>
      <c r="X16" s="361"/>
      <c r="Y16" s="361"/>
      <c r="Z16" s="361"/>
      <c r="AA16" s="365"/>
      <c r="AB16" s="361"/>
      <c r="AC16" s="361"/>
      <c r="AD16" s="362"/>
      <c r="AE16" s="362"/>
      <c r="AF16" s="361"/>
    </row>
    <row r="17" spans="1:32" ht="12" customHeight="1" x14ac:dyDescent="0.2">
      <c r="A17" s="1646" t="s">
        <v>372</v>
      </c>
      <c r="B17" s="1646"/>
      <c r="C17" s="1321"/>
      <c r="D17" s="342"/>
      <c r="E17" s="1109">
        <v>50.6</v>
      </c>
      <c r="F17" s="364"/>
      <c r="G17" s="361"/>
      <c r="H17" s="1109">
        <v>57.9</v>
      </c>
      <c r="I17" s="1110"/>
      <c r="J17" s="361"/>
      <c r="K17" s="1109">
        <v>82.3</v>
      </c>
      <c r="L17" s="1110"/>
      <c r="M17" s="1111"/>
      <c r="N17" s="1109">
        <v>69.3</v>
      </c>
      <c r="O17" s="1112"/>
      <c r="P17" s="1113"/>
      <c r="Q17" s="1111">
        <v>80.900000000000006</v>
      </c>
      <c r="R17" s="1114"/>
      <c r="S17" s="1111"/>
      <c r="T17" s="1109">
        <v>63.6</v>
      </c>
      <c r="U17" s="1110"/>
      <c r="V17" s="1111"/>
      <c r="W17" s="1109">
        <v>75.099999999999994</v>
      </c>
      <c r="X17" s="1109"/>
      <c r="Y17" s="1109"/>
      <c r="Z17" s="1109">
        <v>57.6</v>
      </c>
      <c r="AA17" s="1110"/>
      <c r="AB17" s="1111"/>
      <c r="AC17" s="1109">
        <v>64.900000000000006</v>
      </c>
      <c r="AD17" s="1112"/>
      <c r="AE17" s="1112"/>
      <c r="AF17" s="1109">
        <v>69.3</v>
      </c>
    </row>
    <row r="18" spans="1:32" ht="12" customHeight="1" x14ac:dyDescent="0.2">
      <c r="A18" s="1646" t="s">
        <v>412</v>
      </c>
      <c r="B18" s="1646"/>
      <c r="C18" s="1321"/>
      <c r="D18" s="342"/>
      <c r="E18" s="1109">
        <v>13.4</v>
      </c>
      <c r="F18" s="364"/>
      <c r="G18" s="361"/>
      <c r="H18" s="1109">
        <v>15.7</v>
      </c>
      <c r="I18" s="1110"/>
      <c r="J18" s="361"/>
      <c r="K18" s="1109">
        <v>42.6</v>
      </c>
      <c r="L18" s="1110"/>
      <c r="M18" s="1111"/>
      <c r="N18" s="1109">
        <v>28.2</v>
      </c>
      <c r="O18" s="1112"/>
      <c r="P18" s="1113"/>
      <c r="Q18" s="1111">
        <v>44.6</v>
      </c>
      <c r="R18" s="1114"/>
      <c r="S18" s="1111"/>
      <c r="T18" s="1109">
        <v>23.6</v>
      </c>
      <c r="U18" s="1110"/>
      <c r="V18" s="1111"/>
      <c r="W18" s="1109">
        <v>36</v>
      </c>
      <c r="X18" s="1109"/>
      <c r="Y18" s="1109"/>
      <c r="Z18" s="1109">
        <v>17.399999999999999</v>
      </c>
      <c r="AA18" s="1110"/>
      <c r="AB18" s="1111"/>
      <c r="AC18" s="1109">
        <v>24.8</v>
      </c>
      <c r="AD18" s="1112"/>
      <c r="AE18" s="1112"/>
      <c r="AF18" s="1109">
        <v>30.5</v>
      </c>
    </row>
    <row r="19" spans="1:32" ht="12" customHeight="1" x14ac:dyDescent="0.2">
      <c r="A19" s="1617" t="s">
        <v>373</v>
      </c>
      <c r="B19" s="1617"/>
      <c r="C19" s="1321"/>
      <c r="D19" s="342"/>
      <c r="E19" s="1115">
        <v>-0.2</v>
      </c>
      <c r="F19" s="1114"/>
      <c r="G19" s="1111"/>
      <c r="H19" s="358">
        <v>0</v>
      </c>
      <c r="I19" s="1110"/>
      <c r="J19" s="1111"/>
      <c r="K19" s="1115">
        <v>-0.4</v>
      </c>
      <c r="L19" s="1110"/>
      <c r="M19" s="1111"/>
      <c r="N19" s="1115">
        <v>0.3</v>
      </c>
      <c r="O19" s="1112"/>
      <c r="P19" s="1113"/>
      <c r="Q19" s="1115">
        <v>-0.9</v>
      </c>
      <c r="R19" s="1114"/>
      <c r="S19" s="1111"/>
      <c r="T19" s="1115">
        <v>-1.1000000000000001</v>
      </c>
      <c r="U19" s="1110"/>
      <c r="V19" s="1111"/>
      <c r="W19" s="1115">
        <v>-1</v>
      </c>
      <c r="X19" s="1111"/>
      <c r="Y19" s="1111"/>
      <c r="Z19" s="358">
        <v>0</v>
      </c>
      <c r="AA19" s="1110"/>
      <c r="AB19" s="1111"/>
      <c r="AC19" s="1115">
        <v>-0.1</v>
      </c>
      <c r="AD19" s="1112"/>
      <c r="AE19" s="1112"/>
      <c r="AF19" s="1115">
        <v>-0.8</v>
      </c>
    </row>
    <row r="20" spans="1:32" ht="12" customHeight="1" x14ac:dyDescent="0.2">
      <c r="A20" s="1639" t="s">
        <v>374</v>
      </c>
      <c r="B20" s="1639"/>
      <c r="C20" s="1321"/>
      <c r="D20" s="342"/>
      <c r="E20" s="1119">
        <v>37.4</v>
      </c>
      <c r="F20" s="364"/>
      <c r="G20" s="361"/>
      <c r="H20" s="1119">
        <v>42.2</v>
      </c>
      <c r="I20" s="1110"/>
      <c r="J20" s="361"/>
      <c r="K20" s="1119">
        <v>40.099999999999994</v>
      </c>
      <c r="L20" s="1110"/>
      <c r="M20" s="1111"/>
      <c r="N20" s="1119">
        <v>40.799999999999997</v>
      </c>
      <c r="O20" s="1112"/>
      <c r="P20" s="1113"/>
      <c r="Q20" s="1119">
        <v>37.200000000000003</v>
      </c>
      <c r="R20" s="1114"/>
      <c r="S20" s="1111"/>
      <c r="T20" s="1119">
        <v>41.1</v>
      </c>
      <c r="U20" s="1110"/>
      <c r="V20" s="1111"/>
      <c r="W20" s="1119">
        <v>40.1</v>
      </c>
      <c r="X20" s="1111"/>
      <c r="Y20" s="1111"/>
      <c r="Z20" s="1119">
        <v>40.200000000000003</v>
      </c>
      <c r="AA20" s="1110"/>
      <c r="AB20" s="1111"/>
      <c r="AC20" s="1119">
        <v>40.200000000000003</v>
      </c>
      <c r="AD20" s="1112"/>
      <c r="AE20" s="1112"/>
      <c r="AF20" s="1119">
        <v>39.599999999999994</v>
      </c>
    </row>
    <row r="21" spans="1:32" ht="12" customHeight="1" x14ac:dyDescent="0.2">
      <c r="A21" s="1606"/>
      <c r="B21" s="1606"/>
      <c r="C21" s="1321"/>
      <c r="D21" s="342"/>
      <c r="E21" s="1112"/>
      <c r="F21" s="364"/>
      <c r="G21" s="361"/>
      <c r="H21" s="1112"/>
      <c r="I21" s="1110"/>
      <c r="J21" s="361"/>
      <c r="K21" s="1112"/>
      <c r="L21" s="1110"/>
      <c r="M21" s="1111"/>
      <c r="N21" s="1112"/>
      <c r="O21" s="1112"/>
      <c r="P21" s="1113"/>
      <c r="Q21" s="1110"/>
      <c r="R21" s="1114"/>
      <c r="S21" s="1111"/>
      <c r="T21" s="1112"/>
      <c r="U21" s="1110"/>
      <c r="V21" s="1111"/>
      <c r="W21" s="1112"/>
      <c r="X21" s="1112"/>
      <c r="Y21" s="1112"/>
      <c r="Z21" s="1112"/>
      <c r="AA21" s="1110"/>
      <c r="AB21" s="1111"/>
      <c r="AC21" s="1112"/>
      <c r="AD21" s="1112"/>
      <c r="AE21" s="1112"/>
      <c r="AF21" s="1112"/>
    </row>
    <row r="22" spans="1:32" ht="14.1" customHeight="1" x14ac:dyDescent="0.2">
      <c r="A22" s="1646" t="s">
        <v>370</v>
      </c>
      <c r="B22" s="1646"/>
      <c r="C22" s="1321"/>
      <c r="D22" s="342"/>
      <c r="E22" s="1109">
        <v>23.7</v>
      </c>
      <c r="F22" s="364"/>
      <c r="G22" s="361"/>
      <c r="H22" s="1109">
        <v>22.8</v>
      </c>
      <c r="I22" s="1110"/>
      <c r="J22" s="361"/>
      <c r="K22" s="1109">
        <v>22</v>
      </c>
      <c r="L22" s="1110"/>
      <c r="M22" s="1111"/>
      <c r="N22" s="1109">
        <v>22.9</v>
      </c>
      <c r="O22" s="1112"/>
      <c r="P22" s="1113"/>
      <c r="Q22" s="1111">
        <v>24.4</v>
      </c>
      <c r="R22" s="1114"/>
      <c r="S22" s="1111"/>
      <c r="T22" s="1109">
        <v>24.1</v>
      </c>
      <c r="U22" s="1110"/>
      <c r="V22" s="1111"/>
      <c r="W22" s="1109">
        <v>22.8</v>
      </c>
      <c r="X22" s="1109"/>
      <c r="Y22" s="1109"/>
      <c r="Z22" s="1109">
        <v>22.9</v>
      </c>
      <c r="AA22" s="1110"/>
      <c r="AB22" s="1111"/>
      <c r="AC22" s="1109">
        <v>22.8</v>
      </c>
      <c r="AD22" s="1112"/>
      <c r="AE22" s="1112"/>
      <c r="AF22" s="1109">
        <v>23.6</v>
      </c>
    </row>
    <row r="23" spans="1:32" ht="12" customHeight="1" x14ac:dyDescent="0.2">
      <c r="A23" s="1646"/>
      <c r="B23" s="1646"/>
      <c r="C23" s="1321"/>
      <c r="D23" s="342"/>
      <c r="E23" s="1112"/>
      <c r="F23" s="364"/>
      <c r="G23" s="361"/>
      <c r="H23" s="1112"/>
      <c r="I23" s="1110"/>
      <c r="J23" s="361"/>
      <c r="K23" s="1112"/>
      <c r="L23" s="1110"/>
      <c r="M23" s="1111"/>
      <c r="N23" s="1112"/>
      <c r="O23" s="1112"/>
      <c r="P23" s="1113"/>
      <c r="Q23" s="1110"/>
      <c r="R23" s="1114"/>
      <c r="S23" s="1111"/>
      <c r="T23" s="1112"/>
      <c r="U23" s="1110"/>
      <c r="V23" s="1111"/>
      <c r="W23" s="1112"/>
      <c r="X23" s="1112"/>
      <c r="Y23" s="1112"/>
      <c r="Z23" s="1112"/>
      <c r="AA23" s="1110"/>
      <c r="AB23" s="1111"/>
      <c r="AC23" s="1112"/>
      <c r="AD23" s="1112"/>
      <c r="AE23" s="1112"/>
      <c r="AF23" s="1112"/>
    </row>
    <row r="24" spans="1:32" ht="12" customHeight="1" x14ac:dyDescent="0.2">
      <c r="A24" s="1646" t="s">
        <v>384</v>
      </c>
      <c r="B24" s="1646"/>
      <c r="C24" s="1321"/>
      <c r="D24" s="342"/>
      <c r="E24" s="1109">
        <v>74.3</v>
      </c>
      <c r="F24" s="364"/>
      <c r="G24" s="361"/>
      <c r="H24" s="1109">
        <v>80.7</v>
      </c>
      <c r="I24" s="1110"/>
      <c r="J24" s="361"/>
      <c r="K24" s="1109">
        <v>104.3</v>
      </c>
      <c r="L24" s="1110"/>
      <c r="M24" s="1111"/>
      <c r="N24" s="1109">
        <v>92.2</v>
      </c>
      <c r="O24" s="1112"/>
      <c r="P24" s="1113"/>
      <c r="Q24" s="1111">
        <v>105.3</v>
      </c>
      <c r="R24" s="1114"/>
      <c r="S24" s="1111"/>
      <c r="T24" s="1109">
        <v>87.7</v>
      </c>
      <c r="U24" s="1110"/>
      <c r="V24" s="1111"/>
      <c r="W24" s="1109">
        <v>97.9</v>
      </c>
      <c r="X24" s="1109"/>
      <c r="Y24" s="1109"/>
      <c r="Z24" s="1109">
        <v>80.5</v>
      </c>
      <c r="AA24" s="1110"/>
      <c r="AB24" s="1111"/>
      <c r="AC24" s="1109">
        <v>87.7</v>
      </c>
      <c r="AD24" s="1112"/>
      <c r="AE24" s="1112"/>
      <c r="AF24" s="1109">
        <v>92.9</v>
      </c>
    </row>
    <row r="25" spans="1:32" ht="12" customHeight="1" x14ac:dyDescent="0.2">
      <c r="A25" s="1646" t="s">
        <v>376</v>
      </c>
      <c r="B25" s="1646"/>
      <c r="C25" s="1321"/>
      <c r="D25" s="342"/>
      <c r="E25" s="1109">
        <v>-13.4</v>
      </c>
      <c r="F25" s="364"/>
      <c r="G25" s="361"/>
      <c r="H25" s="1109">
        <v>-15.7</v>
      </c>
      <c r="I25" s="1110"/>
      <c r="J25" s="361"/>
      <c r="K25" s="1109">
        <v>-42.6</v>
      </c>
      <c r="L25" s="1110"/>
      <c r="M25" s="1111"/>
      <c r="N25" s="1109">
        <v>-28.2</v>
      </c>
      <c r="O25" s="1112"/>
      <c r="P25" s="1113"/>
      <c r="Q25" s="1111">
        <v>-44.6</v>
      </c>
      <c r="R25" s="1114"/>
      <c r="S25" s="1111"/>
      <c r="T25" s="1109">
        <v>-23.6</v>
      </c>
      <c r="U25" s="1110"/>
      <c r="V25" s="1111"/>
      <c r="W25" s="1109">
        <v>-36</v>
      </c>
      <c r="X25" s="1109"/>
      <c r="Y25" s="1109"/>
      <c r="Z25" s="1109">
        <v>-17.399999999999999</v>
      </c>
      <c r="AA25" s="1110"/>
      <c r="AB25" s="1111"/>
      <c r="AC25" s="1109">
        <v>-24.8</v>
      </c>
      <c r="AD25" s="1112"/>
      <c r="AE25" s="1112"/>
      <c r="AF25" s="1109">
        <v>-30.5</v>
      </c>
    </row>
    <row r="26" spans="1:32" ht="12" customHeight="1" x14ac:dyDescent="0.2">
      <c r="A26" s="1646" t="s">
        <v>377</v>
      </c>
      <c r="B26" s="1646"/>
      <c r="C26" s="1321"/>
      <c r="D26" s="342"/>
      <c r="E26" s="1115">
        <v>0.2</v>
      </c>
      <c r="F26" s="1114"/>
      <c r="G26" s="1111"/>
      <c r="H26" s="358">
        <v>0</v>
      </c>
      <c r="I26" s="1110"/>
      <c r="J26" s="1111"/>
      <c r="K26" s="1115">
        <v>0.4</v>
      </c>
      <c r="L26" s="1110"/>
      <c r="M26" s="1111"/>
      <c r="N26" s="1115">
        <v>-0.3</v>
      </c>
      <c r="O26" s="1112"/>
      <c r="P26" s="1113"/>
      <c r="Q26" s="1115">
        <v>0.9</v>
      </c>
      <c r="R26" s="1114"/>
      <c r="S26" s="1111"/>
      <c r="T26" s="1120">
        <v>1.1000000000000001</v>
      </c>
      <c r="U26" s="1110"/>
      <c r="V26" s="1111"/>
      <c r="W26" s="1120">
        <v>1</v>
      </c>
      <c r="X26" s="1111"/>
      <c r="Y26" s="1111"/>
      <c r="Z26" s="1105">
        <v>0</v>
      </c>
      <c r="AA26" s="1110"/>
      <c r="AB26" s="1111"/>
      <c r="AC26" s="1120">
        <v>0.1</v>
      </c>
      <c r="AD26" s="1112"/>
      <c r="AE26" s="1112"/>
      <c r="AF26" s="1115">
        <v>0.8</v>
      </c>
    </row>
    <row r="27" spans="1:32" ht="13.5" thickBot="1" x14ac:dyDescent="0.25">
      <c r="A27" s="1639" t="s">
        <v>378</v>
      </c>
      <c r="B27" s="1639"/>
      <c r="C27" s="1321"/>
      <c r="D27" s="342"/>
      <c r="E27" s="1118">
        <v>61.1</v>
      </c>
      <c r="F27" s="364"/>
      <c r="G27" s="361"/>
      <c r="H27" s="1118">
        <v>65</v>
      </c>
      <c r="I27" s="1110"/>
      <c r="J27" s="361"/>
      <c r="K27" s="1118">
        <v>62.099999999999994</v>
      </c>
      <c r="L27" s="1110"/>
      <c r="M27" s="1111"/>
      <c r="N27" s="1118">
        <v>63.7</v>
      </c>
      <c r="O27" s="1112"/>
      <c r="P27" s="1113"/>
      <c r="Q27" s="1118">
        <v>61.6</v>
      </c>
      <c r="R27" s="1114"/>
      <c r="S27" s="1111"/>
      <c r="T27" s="1118">
        <v>65.2</v>
      </c>
      <c r="U27" s="1110"/>
      <c r="V27" s="1111"/>
      <c r="W27" s="1118">
        <v>62.9</v>
      </c>
      <c r="X27" s="1111"/>
      <c r="Y27" s="1111"/>
      <c r="Z27" s="1118">
        <v>63.1</v>
      </c>
      <c r="AA27" s="1110"/>
      <c r="AB27" s="1111"/>
      <c r="AC27" s="1118">
        <v>63</v>
      </c>
      <c r="AD27" s="1112"/>
      <c r="AE27" s="1112"/>
      <c r="AF27" s="1118">
        <v>63.2</v>
      </c>
    </row>
    <row r="28" spans="1:32" ht="12" customHeight="1" thickTop="1" x14ac:dyDescent="0.2">
      <c r="A28" s="1321"/>
      <c r="B28" s="1321"/>
      <c r="C28" s="1321"/>
      <c r="D28" s="342"/>
      <c r="E28" s="361"/>
      <c r="F28" s="364"/>
      <c r="G28" s="361"/>
      <c r="H28" s="361"/>
      <c r="I28" s="365"/>
      <c r="J28" s="361"/>
      <c r="K28" s="361"/>
      <c r="L28" s="365"/>
      <c r="M28" s="361"/>
      <c r="N28" s="361"/>
      <c r="O28" s="362"/>
      <c r="P28" s="363"/>
      <c r="Q28" s="361"/>
      <c r="R28" s="364"/>
      <c r="S28" s="361"/>
      <c r="T28" s="361"/>
      <c r="U28" s="365"/>
      <c r="V28" s="361"/>
      <c r="W28" s="361"/>
      <c r="X28" s="361"/>
      <c r="Y28" s="361"/>
      <c r="Z28" s="361"/>
      <c r="AA28" s="365"/>
      <c r="AB28" s="361"/>
      <c r="AC28" s="361"/>
      <c r="AD28" s="362"/>
      <c r="AE28" s="362"/>
      <c r="AF28" s="361"/>
    </row>
    <row r="29" spans="1:32" ht="12" customHeight="1" x14ac:dyDescent="0.2">
      <c r="A29" s="1649" t="s">
        <v>453</v>
      </c>
      <c r="B29" s="1606"/>
      <c r="C29" s="1321"/>
      <c r="D29" s="342"/>
      <c r="E29" s="362"/>
      <c r="F29" s="364"/>
      <c r="G29" s="361"/>
      <c r="H29" s="362"/>
      <c r="I29" s="365"/>
      <c r="J29" s="361"/>
      <c r="K29" s="362"/>
      <c r="L29" s="365"/>
      <c r="M29" s="361"/>
      <c r="N29" s="362"/>
      <c r="O29" s="362"/>
      <c r="P29" s="363"/>
      <c r="Q29" s="365"/>
      <c r="R29" s="364"/>
      <c r="S29" s="361"/>
      <c r="T29" s="362"/>
      <c r="U29" s="365"/>
      <c r="V29" s="361"/>
      <c r="W29" s="362"/>
      <c r="X29" s="362"/>
      <c r="Y29" s="362"/>
      <c r="Z29" s="362"/>
      <c r="AA29" s="365"/>
      <c r="AB29" s="361"/>
      <c r="AC29" s="362"/>
      <c r="AD29" s="362"/>
      <c r="AE29" s="362"/>
      <c r="AF29" s="362"/>
    </row>
    <row r="30" spans="1:32" ht="12" customHeight="1" x14ac:dyDescent="0.2">
      <c r="A30" s="1646" t="s">
        <v>180</v>
      </c>
      <c r="B30" s="1646"/>
      <c r="C30" s="1321"/>
      <c r="D30" s="342"/>
      <c r="E30" s="347">
        <v>27</v>
      </c>
      <c r="F30" s="364"/>
      <c r="G30" s="361"/>
      <c r="H30" s="347">
        <v>35</v>
      </c>
      <c r="I30" s="769"/>
      <c r="J30" s="361"/>
      <c r="K30" s="347">
        <v>32</v>
      </c>
      <c r="L30" s="769"/>
      <c r="M30" s="346"/>
      <c r="N30" s="347">
        <v>25</v>
      </c>
      <c r="O30" s="348"/>
      <c r="P30" s="349"/>
      <c r="Q30" s="346">
        <v>23</v>
      </c>
      <c r="R30" s="350"/>
      <c r="S30" s="346"/>
      <c r="T30" s="347">
        <v>30</v>
      </c>
      <c r="U30" s="769"/>
      <c r="V30" s="346"/>
      <c r="W30" s="347">
        <v>27</v>
      </c>
      <c r="X30" s="347"/>
      <c r="Y30" s="347"/>
      <c r="Z30" s="347">
        <v>21</v>
      </c>
      <c r="AA30" s="769"/>
      <c r="AB30" s="346"/>
      <c r="AC30" s="347">
        <v>119</v>
      </c>
      <c r="AD30" s="348"/>
      <c r="AE30" s="348"/>
      <c r="AF30" s="347">
        <v>101</v>
      </c>
    </row>
    <row r="31" spans="1:32" ht="12" customHeight="1" x14ac:dyDescent="0.2">
      <c r="A31" s="1646"/>
      <c r="B31" s="1646"/>
      <c r="C31" s="1321"/>
      <c r="D31" s="342"/>
      <c r="E31" s="348"/>
      <c r="F31" s="364"/>
      <c r="G31" s="361"/>
      <c r="H31" s="348"/>
      <c r="I31" s="769"/>
      <c r="J31" s="361"/>
      <c r="K31" s="348"/>
      <c r="L31" s="769"/>
      <c r="M31" s="346"/>
      <c r="N31" s="348"/>
      <c r="O31" s="348"/>
      <c r="P31" s="349"/>
      <c r="Q31" s="769"/>
      <c r="R31" s="350"/>
      <c r="S31" s="346"/>
      <c r="T31" s="348"/>
      <c r="U31" s="769"/>
      <c r="V31" s="346"/>
      <c r="W31" s="348"/>
      <c r="X31" s="348"/>
      <c r="Y31" s="348"/>
      <c r="Z31" s="348"/>
      <c r="AA31" s="769"/>
      <c r="AB31" s="346"/>
      <c r="AC31" s="348"/>
      <c r="AD31" s="348"/>
      <c r="AE31" s="348"/>
      <c r="AF31" s="348"/>
    </row>
    <row r="32" spans="1:32" ht="12" customHeight="1" x14ac:dyDescent="0.2">
      <c r="A32" s="1646" t="s">
        <v>181</v>
      </c>
      <c r="B32" s="1646"/>
      <c r="C32" s="1321"/>
      <c r="D32" s="342"/>
      <c r="E32" s="347">
        <v>30</v>
      </c>
      <c r="F32" s="364"/>
      <c r="G32" s="361"/>
      <c r="H32" s="347">
        <v>28</v>
      </c>
      <c r="I32" s="769"/>
      <c r="J32" s="361"/>
      <c r="K32" s="347">
        <v>27</v>
      </c>
      <c r="L32" s="769"/>
      <c r="M32" s="346"/>
      <c r="N32" s="347">
        <v>25</v>
      </c>
      <c r="O32" s="348"/>
      <c r="P32" s="349"/>
      <c r="Q32" s="346">
        <v>26</v>
      </c>
      <c r="R32" s="350"/>
      <c r="S32" s="346"/>
      <c r="T32" s="347">
        <v>22</v>
      </c>
      <c r="U32" s="769"/>
      <c r="V32" s="346"/>
      <c r="W32" s="347">
        <v>22</v>
      </c>
      <c r="X32" s="347"/>
      <c r="Y32" s="347"/>
      <c r="Z32" s="347">
        <v>20</v>
      </c>
      <c r="AA32" s="769"/>
      <c r="AB32" s="346"/>
      <c r="AC32" s="347">
        <v>110</v>
      </c>
      <c r="AD32" s="348"/>
      <c r="AE32" s="348"/>
      <c r="AF32" s="347">
        <v>90</v>
      </c>
    </row>
    <row r="33" spans="1:32" ht="12" customHeight="1" x14ac:dyDescent="0.2">
      <c r="A33" s="1646" t="s">
        <v>409</v>
      </c>
      <c r="B33" s="1646"/>
      <c r="C33" s="1321"/>
      <c r="D33" s="342"/>
      <c r="E33" s="353">
        <v>-16</v>
      </c>
      <c r="F33" s="364"/>
      <c r="G33" s="361"/>
      <c r="H33" s="353">
        <v>-20</v>
      </c>
      <c r="I33" s="767"/>
      <c r="J33" s="361"/>
      <c r="K33" s="353">
        <v>-31</v>
      </c>
      <c r="L33" s="767"/>
      <c r="M33" s="352"/>
      <c r="N33" s="353">
        <v>-15</v>
      </c>
      <c r="O33" s="354"/>
      <c r="P33" s="355"/>
      <c r="Q33" s="352">
        <v>-16</v>
      </c>
      <c r="R33" s="356"/>
      <c r="S33" s="352"/>
      <c r="T33" s="353">
        <v>-20</v>
      </c>
      <c r="U33" s="767"/>
      <c r="V33" s="352"/>
      <c r="W33" s="353">
        <v>-28</v>
      </c>
      <c r="X33" s="353"/>
      <c r="Y33" s="353"/>
      <c r="Z33" s="353">
        <v>-11</v>
      </c>
      <c r="AA33" s="767"/>
      <c r="AB33" s="352"/>
      <c r="AC33" s="353">
        <v>-82</v>
      </c>
      <c r="AD33" s="354"/>
      <c r="AE33" s="354"/>
      <c r="AF33" s="353">
        <v>-75</v>
      </c>
    </row>
    <row r="34" spans="1:32" ht="12" customHeight="1" x14ac:dyDescent="0.2">
      <c r="A34" s="1646" t="s">
        <v>410</v>
      </c>
      <c r="B34" s="1646"/>
      <c r="C34" s="1321"/>
      <c r="D34" s="342"/>
      <c r="E34" s="358">
        <v>-6</v>
      </c>
      <c r="F34" s="364"/>
      <c r="G34" s="361"/>
      <c r="H34" s="358">
        <v>-7</v>
      </c>
      <c r="I34" s="767"/>
      <c r="J34" s="361"/>
      <c r="K34" s="358">
        <v>-7</v>
      </c>
      <c r="L34" s="767"/>
      <c r="M34" s="352"/>
      <c r="N34" s="358">
        <v>-6</v>
      </c>
      <c r="O34" s="354"/>
      <c r="P34" s="355"/>
      <c r="Q34" s="358">
        <v>-6</v>
      </c>
      <c r="R34" s="356"/>
      <c r="S34" s="352"/>
      <c r="T34" s="358">
        <v>-8</v>
      </c>
      <c r="U34" s="767"/>
      <c r="V34" s="352"/>
      <c r="W34" s="358">
        <v>-8</v>
      </c>
      <c r="X34" s="352"/>
      <c r="Y34" s="352"/>
      <c r="Z34" s="358">
        <v>-7</v>
      </c>
      <c r="AA34" s="767"/>
      <c r="AB34" s="352"/>
      <c r="AC34" s="358">
        <v>-26</v>
      </c>
      <c r="AD34" s="354"/>
      <c r="AE34" s="354"/>
      <c r="AF34" s="358">
        <v>-29</v>
      </c>
    </row>
    <row r="35" spans="1:32" ht="13.5" thickBot="1" x14ac:dyDescent="0.25">
      <c r="A35" s="1639" t="str">
        <f>IF(E35&lt;0,"Underwriting (loss) income","Underwriting income (loss)")</f>
        <v>Underwriting income (loss)</v>
      </c>
      <c r="B35" s="1639"/>
      <c r="C35" s="1321"/>
      <c r="D35" s="342"/>
      <c r="E35" s="359">
        <v>8</v>
      </c>
      <c r="F35" s="364"/>
      <c r="G35" s="361"/>
      <c r="H35" s="359">
        <v>1</v>
      </c>
      <c r="I35" s="769"/>
      <c r="J35" s="361"/>
      <c r="K35" s="359">
        <v>-11</v>
      </c>
      <c r="L35" s="769"/>
      <c r="M35" s="346"/>
      <c r="N35" s="359">
        <v>4</v>
      </c>
      <c r="O35" s="348"/>
      <c r="P35" s="349"/>
      <c r="Q35" s="359">
        <v>4</v>
      </c>
      <c r="R35" s="350"/>
      <c r="S35" s="346"/>
      <c r="T35" s="359">
        <v>-6</v>
      </c>
      <c r="U35" s="769"/>
      <c r="V35" s="346"/>
      <c r="W35" s="359">
        <v>-14</v>
      </c>
      <c r="X35" s="346"/>
      <c r="Y35" s="346"/>
      <c r="Z35" s="359">
        <v>2</v>
      </c>
      <c r="AA35" s="769"/>
      <c r="AB35" s="346"/>
      <c r="AC35" s="359">
        <v>2</v>
      </c>
      <c r="AD35" s="348"/>
      <c r="AE35" s="348"/>
      <c r="AF35" s="359">
        <v>-14</v>
      </c>
    </row>
    <row r="36" spans="1:32" ht="12" customHeight="1" thickTop="1" x14ac:dyDescent="0.2">
      <c r="A36" s="1321"/>
      <c r="B36" s="1321"/>
      <c r="C36" s="1321"/>
      <c r="D36" s="342"/>
      <c r="E36" s="361"/>
      <c r="F36" s="364"/>
      <c r="G36" s="361"/>
      <c r="H36" s="361"/>
      <c r="I36" s="365"/>
      <c r="J36" s="361"/>
      <c r="K36" s="361"/>
      <c r="L36" s="365"/>
      <c r="M36" s="361"/>
      <c r="N36" s="361"/>
      <c r="O36" s="362"/>
      <c r="P36" s="363"/>
      <c r="Q36" s="361"/>
      <c r="R36" s="364"/>
      <c r="S36" s="361"/>
      <c r="T36" s="361"/>
      <c r="U36" s="365"/>
      <c r="V36" s="361"/>
      <c r="W36" s="361"/>
      <c r="X36" s="361"/>
      <c r="Y36" s="361"/>
      <c r="Z36" s="361"/>
      <c r="AA36" s="365"/>
      <c r="AB36" s="361"/>
      <c r="AC36" s="361"/>
      <c r="AD36" s="362"/>
      <c r="AE36" s="362"/>
      <c r="AF36" s="361"/>
    </row>
    <row r="37" spans="1:32" ht="12" customHeight="1" x14ac:dyDescent="0.2">
      <c r="A37" s="1646" t="s">
        <v>372</v>
      </c>
      <c r="B37" s="1646"/>
      <c r="C37" s="1321"/>
      <c r="D37" s="342"/>
      <c r="E37" s="1109">
        <v>53.3</v>
      </c>
      <c r="F37" s="364"/>
      <c r="G37" s="361"/>
      <c r="H37" s="1109">
        <v>71.400000000000006</v>
      </c>
      <c r="I37" s="1110"/>
      <c r="J37" s="361"/>
      <c r="K37" s="1109">
        <v>114.8</v>
      </c>
      <c r="L37" s="1110"/>
      <c r="M37" s="1111"/>
      <c r="N37" s="1109">
        <v>60</v>
      </c>
      <c r="O37" s="1112"/>
      <c r="P37" s="1113"/>
      <c r="Q37" s="1111">
        <v>61.5</v>
      </c>
      <c r="R37" s="1114"/>
      <c r="S37" s="1111"/>
      <c r="T37" s="1109">
        <v>90.9</v>
      </c>
      <c r="U37" s="1110"/>
      <c r="V37" s="1111"/>
      <c r="W37" s="1109">
        <v>127.3</v>
      </c>
      <c r="X37" s="1109"/>
      <c r="Y37" s="1109"/>
      <c r="Z37" s="1109">
        <v>55</v>
      </c>
      <c r="AA37" s="1110"/>
      <c r="AB37" s="1111"/>
      <c r="AC37" s="1109">
        <v>74.599999999999994</v>
      </c>
      <c r="AD37" s="1112"/>
      <c r="AE37" s="1112"/>
      <c r="AF37" s="1109">
        <v>83.4</v>
      </c>
    </row>
    <row r="38" spans="1:32" ht="12" customHeight="1" x14ac:dyDescent="0.2">
      <c r="A38" s="1646" t="s">
        <v>412</v>
      </c>
      <c r="B38" s="1646"/>
      <c r="C38" s="1321"/>
      <c r="D38" s="342"/>
      <c r="E38" s="1109">
        <v>6.7</v>
      </c>
      <c r="F38" s="364"/>
      <c r="G38" s="361"/>
      <c r="H38" s="1109">
        <v>25</v>
      </c>
      <c r="I38" s="1110"/>
      <c r="J38" s="361"/>
      <c r="K38" s="1109">
        <v>55.5</v>
      </c>
      <c r="L38" s="1110"/>
      <c r="M38" s="1111"/>
      <c r="N38" s="1109">
        <v>12</v>
      </c>
      <c r="O38" s="1112"/>
      <c r="P38" s="1113"/>
      <c r="Q38" s="1111">
        <v>15.4</v>
      </c>
      <c r="R38" s="1114"/>
      <c r="S38" s="1111"/>
      <c r="T38" s="1109">
        <v>27.3</v>
      </c>
      <c r="U38" s="1110"/>
      <c r="V38" s="1111"/>
      <c r="W38" s="1109">
        <v>63.6</v>
      </c>
      <c r="X38" s="1109"/>
      <c r="Y38" s="1109"/>
      <c r="Z38" s="1109">
        <v>5</v>
      </c>
      <c r="AA38" s="1110"/>
      <c r="AB38" s="1111"/>
      <c r="AC38" s="1109">
        <v>24.6</v>
      </c>
      <c r="AD38" s="1112"/>
      <c r="AE38" s="1112"/>
      <c r="AF38" s="1109">
        <v>27.8</v>
      </c>
    </row>
    <row r="39" spans="1:32" ht="12" customHeight="1" x14ac:dyDescent="0.2">
      <c r="A39" s="1617" t="s">
        <v>373</v>
      </c>
      <c r="B39" s="1617"/>
      <c r="C39" s="1321"/>
      <c r="D39" s="342"/>
      <c r="E39" s="1115">
        <v>3.3</v>
      </c>
      <c r="F39" s="364"/>
      <c r="G39" s="361"/>
      <c r="H39" s="358">
        <v>0</v>
      </c>
      <c r="I39" s="1110"/>
      <c r="J39" s="361"/>
      <c r="K39" s="358">
        <v>0</v>
      </c>
      <c r="L39" s="1110"/>
      <c r="M39" s="1111"/>
      <c r="N39" s="1115">
        <v>-4</v>
      </c>
      <c r="O39" s="1112"/>
      <c r="P39" s="1113"/>
      <c r="Q39" s="1224">
        <v>3.8</v>
      </c>
      <c r="R39" s="1114"/>
      <c r="S39" s="1111"/>
      <c r="T39" s="358">
        <v>0</v>
      </c>
      <c r="U39" s="1110"/>
      <c r="V39" s="1111"/>
      <c r="W39" s="358">
        <v>0</v>
      </c>
      <c r="X39" s="1111"/>
      <c r="Y39" s="1111"/>
      <c r="Z39" s="1115">
        <v>-5</v>
      </c>
      <c r="AA39" s="1110"/>
      <c r="AB39" s="1111"/>
      <c r="AC39" s="358">
        <v>0</v>
      </c>
      <c r="AD39" s="1112"/>
      <c r="AE39" s="1112"/>
      <c r="AF39" s="358">
        <v>0</v>
      </c>
    </row>
    <row r="40" spans="1:32" ht="12" customHeight="1" x14ac:dyDescent="0.2">
      <c r="A40" s="1639" t="s">
        <v>374</v>
      </c>
      <c r="B40" s="1639"/>
      <c r="C40" s="1321"/>
      <c r="D40" s="342"/>
      <c r="E40" s="1119">
        <v>43.3</v>
      </c>
      <c r="F40" s="364"/>
      <c r="G40" s="361"/>
      <c r="H40" s="1119">
        <v>46.4</v>
      </c>
      <c r="I40" s="1110"/>
      <c r="J40" s="361"/>
      <c r="K40" s="1119">
        <v>59.3</v>
      </c>
      <c r="L40" s="1110"/>
      <c r="M40" s="1111"/>
      <c r="N40" s="1119">
        <v>52</v>
      </c>
      <c r="O40" s="1112"/>
      <c r="P40" s="1113"/>
      <c r="Q40" s="1119">
        <v>42.3</v>
      </c>
      <c r="R40" s="1114"/>
      <c r="S40" s="1111"/>
      <c r="T40" s="1119">
        <v>63.6</v>
      </c>
      <c r="U40" s="1110"/>
      <c r="V40" s="1111"/>
      <c r="W40" s="1119">
        <v>63.7</v>
      </c>
      <c r="X40" s="1111"/>
      <c r="Y40" s="1111"/>
      <c r="Z40" s="1119">
        <v>55</v>
      </c>
      <c r="AA40" s="1110"/>
      <c r="AB40" s="1111"/>
      <c r="AC40" s="1119">
        <v>50</v>
      </c>
      <c r="AD40" s="1112"/>
      <c r="AE40" s="1112"/>
      <c r="AF40" s="1119">
        <v>55.600000000000009</v>
      </c>
    </row>
    <row r="41" spans="1:32" ht="12" customHeight="1" x14ac:dyDescent="0.2">
      <c r="A41" s="1606"/>
      <c r="B41" s="1606"/>
      <c r="C41" s="1321"/>
      <c r="D41" s="342"/>
      <c r="E41" s="1112"/>
      <c r="F41" s="364"/>
      <c r="G41" s="361"/>
      <c r="H41" s="1112"/>
      <c r="I41" s="1110"/>
      <c r="J41" s="361"/>
      <c r="K41" s="1112"/>
      <c r="L41" s="1110"/>
      <c r="M41" s="1111"/>
      <c r="N41" s="1112"/>
      <c r="O41" s="1112"/>
      <c r="P41" s="1113"/>
      <c r="Q41" s="1110"/>
      <c r="R41" s="1114"/>
      <c r="S41" s="1111"/>
      <c r="T41" s="1112"/>
      <c r="U41" s="1110"/>
      <c r="V41" s="1111"/>
      <c r="W41" s="1112"/>
      <c r="X41" s="1112"/>
      <c r="Y41" s="1112"/>
      <c r="Z41" s="1112"/>
      <c r="AA41" s="1110"/>
      <c r="AB41" s="1111"/>
      <c r="AC41" s="1112"/>
      <c r="AD41" s="1112"/>
      <c r="AE41" s="1112"/>
      <c r="AF41" s="1112"/>
    </row>
    <row r="42" spans="1:32" ht="14.1" customHeight="1" x14ac:dyDescent="0.2">
      <c r="A42" s="1646" t="s">
        <v>370</v>
      </c>
      <c r="B42" s="1646"/>
      <c r="C42" s="1321"/>
      <c r="D42" s="342"/>
      <c r="E42" s="1109">
        <v>20</v>
      </c>
      <c r="F42" s="364"/>
      <c r="G42" s="361"/>
      <c r="H42" s="1109">
        <v>25</v>
      </c>
      <c r="I42" s="1110"/>
      <c r="J42" s="361"/>
      <c r="K42" s="1109">
        <v>25.9</v>
      </c>
      <c r="L42" s="1110"/>
      <c r="M42" s="1111"/>
      <c r="N42" s="1109">
        <v>24</v>
      </c>
      <c r="O42" s="1112"/>
      <c r="P42" s="1113"/>
      <c r="Q42" s="1111">
        <v>23.1</v>
      </c>
      <c r="R42" s="1114"/>
      <c r="S42" s="1111"/>
      <c r="T42" s="1109">
        <v>36.4</v>
      </c>
      <c r="U42" s="1110"/>
      <c r="V42" s="1111"/>
      <c r="W42" s="1109">
        <v>36.299999999999997</v>
      </c>
      <c r="X42" s="1109"/>
      <c r="Y42" s="1109"/>
      <c r="Z42" s="1109">
        <v>35</v>
      </c>
      <c r="AA42" s="1110"/>
      <c r="AB42" s="1111"/>
      <c r="AC42" s="1109">
        <v>23.6</v>
      </c>
      <c r="AD42" s="1112"/>
      <c r="AE42" s="1112"/>
      <c r="AF42" s="1109">
        <v>32.200000000000003</v>
      </c>
    </row>
    <row r="43" spans="1:32" ht="12" customHeight="1" x14ac:dyDescent="0.2">
      <c r="A43" s="1646"/>
      <c r="B43" s="1646"/>
      <c r="C43" s="1321"/>
      <c r="D43" s="342"/>
      <c r="E43" s="1112"/>
      <c r="F43" s="364"/>
      <c r="G43" s="361"/>
      <c r="H43" s="1112"/>
      <c r="I43" s="1110"/>
      <c r="J43" s="361"/>
      <c r="K43" s="1112"/>
      <c r="L43" s="1110"/>
      <c r="M43" s="1111"/>
      <c r="N43" s="1112"/>
      <c r="O43" s="1112"/>
      <c r="P43" s="1113"/>
      <c r="Q43" s="1110"/>
      <c r="R43" s="1114"/>
      <c r="S43" s="1111"/>
      <c r="T43" s="1112"/>
      <c r="U43" s="1110"/>
      <c r="V43" s="1111"/>
      <c r="W43" s="1112"/>
      <c r="X43" s="1112"/>
      <c r="Y43" s="1112"/>
      <c r="Z43" s="1112"/>
      <c r="AA43" s="1110"/>
      <c r="AB43" s="1111"/>
      <c r="AC43" s="1112"/>
      <c r="AD43" s="1112"/>
      <c r="AE43" s="1112"/>
      <c r="AF43" s="1112"/>
    </row>
    <row r="44" spans="1:32" ht="12" customHeight="1" x14ac:dyDescent="0.2">
      <c r="A44" s="1646" t="s">
        <v>384</v>
      </c>
      <c r="B44" s="1646"/>
      <c r="C44" s="1321"/>
      <c r="D44" s="342"/>
      <c r="E44" s="1109">
        <v>73.3</v>
      </c>
      <c r="F44" s="364"/>
      <c r="G44" s="361"/>
      <c r="H44" s="1109">
        <v>96.4</v>
      </c>
      <c r="I44" s="1110"/>
      <c r="J44" s="361"/>
      <c r="K44" s="1109">
        <v>140.69999999999999</v>
      </c>
      <c r="L44" s="1110"/>
      <c r="M44" s="1111"/>
      <c r="N44" s="1109">
        <v>84</v>
      </c>
      <c r="O44" s="1112"/>
      <c r="P44" s="1113"/>
      <c r="Q44" s="1111">
        <v>84.6</v>
      </c>
      <c r="R44" s="1114"/>
      <c r="S44" s="1111"/>
      <c r="T44" s="1109">
        <v>127.3</v>
      </c>
      <c r="U44" s="1110"/>
      <c r="V44" s="1111"/>
      <c r="W44" s="1109">
        <v>163.6</v>
      </c>
      <c r="X44" s="1109"/>
      <c r="Y44" s="1109"/>
      <c r="Z44" s="1109">
        <v>90</v>
      </c>
      <c r="AA44" s="1110"/>
      <c r="AB44" s="1111"/>
      <c r="AC44" s="1109">
        <v>98.2</v>
      </c>
      <c r="AD44" s="1112"/>
      <c r="AE44" s="1112"/>
      <c r="AF44" s="1109">
        <v>115.6</v>
      </c>
    </row>
    <row r="45" spans="1:32" ht="12" customHeight="1" x14ac:dyDescent="0.2">
      <c r="A45" s="1646" t="s">
        <v>376</v>
      </c>
      <c r="B45" s="1646"/>
      <c r="C45" s="1321"/>
      <c r="D45" s="342"/>
      <c r="E45" s="1109">
        <v>-6.7</v>
      </c>
      <c r="F45" s="364"/>
      <c r="G45" s="361"/>
      <c r="H45" s="1109">
        <v>-25</v>
      </c>
      <c r="I45" s="1110"/>
      <c r="J45" s="361"/>
      <c r="K45" s="1109">
        <v>-55.5</v>
      </c>
      <c r="L45" s="1110"/>
      <c r="M45" s="1111"/>
      <c r="N45" s="1109">
        <v>-12</v>
      </c>
      <c r="O45" s="1112"/>
      <c r="P45" s="1113"/>
      <c r="Q45" s="1111">
        <v>-15.4</v>
      </c>
      <c r="R45" s="1114"/>
      <c r="S45" s="1111"/>
      <c r="T45" s="1109">
        <v>-27.3</v>
      </c>
      <c r="U45" s="1110"/>
      <c r="V45" s="1111"/>
      <c r="W45" s="1109">
        <v>-63.6</v>
      </c>
      <c r="X45" s="1109"/>
      <c r="Y45" s="1109"/>
      <c r="Z45" s="1109">
        <v>-5</v>
      </c>
      <c r="AA45" s="1110"/>
      <c r="AB45" s="1111"/>
      <c r="AC45" s="1109">
        <v>-24.6</v>
      </c>
      <c r="AD45" s="1112"/>
      <c r="AE45" s="1112"/>
      <c r="AF45" s="1109">
        <v>-27.8</v>
      </c>
    </row>
    <row r="46" spans="1:32" ht="12" customHeight="1" x14ac:dyDescent="0.2">
      <c r="A46" s="1646" t="s">
        <v>377</v>
      </c>
      <c r="B46" s="1646"/>
      <c r="C46" s="1321"/>
      <c r="D46" s="342"/>
      <c r="E46" s="1115">
        <v>-3.3</v>
      </c>
      <c r="F46" s="364"/>
      <c r="G46" s="361"/>
      <c r="H46" s="358">
        <v>0</v>
      </c>
      <c r="I46" s="1110"/>
      <c r="J46" s="361"/>
      <c r="K46" s="358">
        <v>0</v>
      </c>
      <c r="L46" s="1110"/>
      <c r="M46" s="1111"/>
      <c r="N46" s="1115">
        <v>4</v>
      </c>
      <c r="O46" s="1112"/>
      <c r="P46" s="1113"/>
      <c r="Q46" s="1224">
        <v>-3.8</v>
      </c>
      <c r="R46" s="1114"/>
      <c r="S46" s="1111"/>
      <c r="T46" s="358">
        <v>0</v>
      </c>
      <c r="U46" s="1110"/>
      <c r="V46" s="1111"/>
      <c r="W46" s="358">
        <v>0</v>
      </c>
      <c r="X46" s="1111"/>
      <c r="Y46" s="1111"/>
      <c r="Z46" s="1115">
        <v>5</v>
      </c>
      <c r="AA46" s="1110"/>
      <c r="AB46" s="1111"/>
      <c r="AC46" s="358">
        <v>0</v>
      </c>
      <c r="AD46" s="1112"/>
      <c r="AE46" s="1112"/>
      <c r="AF46" s="358">
        <v>0</v>
      </c>
    </row>
    <row r="47" spans="1:32" ht="13.5" thickBot="1" x14ac:dyDescent="0.25">
      <c r="A47" s="1639" t="s">
        <v>378</v>
      </c>
      <c r="B47" s="1639"/>
      <c r="C47" s="1321"/>
      <c r="D47" s="342"/>
      <c r="E47" s="1118">
        <v>63.3</v>
      </c>
      <c r="F47" s="364"/>
      <c r="G47" s="361"/>
      <c r="H47" s="1118">
        <v>71.400000000000006</v>
      </c>
      <c r="I47" s="1110"/>
      <c r="J47" s="361"/>
      <c r="K47" s="1118">
        <v>85.199999999999989</v>
      </c>
      <c r="L47" s="1110"/>
      <c r="M47" s="1111"/>
      <c r="N47" s="1118">
        <v>76</v>
      </c>
      <c r="O47" s="1112"/>
      <c r="P47" s="1113"/>
      <c r="Q47" s="1118">
        <v>65.400000000000006</v>
      </c>
      <c r="R47" s="1114"/>
      <c r="S47" s="1111"/>
      <c r="T47" s="1118">
        <v>100</v>
      </c>
      <c r="U47" s="1110"/>
      <c r="V47" s="1111"/>
      <c r="W47" s="1118">
        <v>100</v>
      </c>
      <c r="X47" s="1111"/>
      <c r="Y47" s="1111"/>
      <c r="Z47" s="1118">
        <v>90</v>
      </c>
      <c r="AA47" s="1110"/>
      <c r="AB47" s="1111"/>
      <c r="AC47" s="1118">
        <v>73.599999999999994</v>
      </c>
      <c r="AD47" s="1112"/>
      <c r="AE47" s="1112"/>
      <c r="AF47" s="1118">
        <v>87.8</v>
      </c>
    </row>
    <row r="48" spans="1:32" ht="12" customHeight="1" thickTop="1" x14ac:dyDescent="0.2">
      <c r="A48" s="1606"/>
      <c r="B48" s="1606"/>
      <c r="C48" s="1321"/>
      <c r="D48" s="342"/>
      <c r="E48" s="1111"/>
      <c r="F48" s="364"/>
      <c r="G48" s="361"/>
      <c r="H48" s="1111"/>
      <c r="I48" s="1110"/>
      <c r="J48" s="361"/>
      <c r="K48" s="1111"/>
      <c r="L48" s="1110"/>
      <c r="M48" s="1111"/>
      <c r="N48" s="1111"/>
      <c r="O48" s="1112"/>
      <c r="P48" s="1113"/>
      <c r="Q48" s="1111"/>
      <c r="R48" s="1114"/>
      <c r="S48" s="1111"/>
      <c r="T48" s="1111"/>
      <c r="U48" s="1110"/>
      <c r="V48" s="1111"/>
      <c r="W48" s="1111"/>
      <c r="X48" s="1111"/>
      <c r="Y48" s="1111"/>
      <c r="Z48" s="1111"/>
      <c r="AA48" s="1110"/>
      <c r="AB48" s="1111"/>
      <c r="AC48" s="1111"/>
      <c r="AD48" s="1112"/>
      <c r="AE48" s="1112"/>
      <c r="AF48" s="1111"/>
    </row>
    <row r="49" spans="1:32" ht="12" customHeight="1" x14ac:dyDescent="0.2">
      <c r="A49" s="1649" t="s">
        <v>454</v>
      </c>
      <c r="B49" s="1606"/>
      <c r="C49" s="1321"/>
      <c r="D49" s="342"/>
      <c r="E49" s="362"/>
      <c r="F49" s="364"/>
      <c r="G49" s="361"/>
      <c r="H49" s="362"/>
      <c r="I49" s="365"/>
      <c r="J49" s="361"/>
      <c r="K49" s="362"/>
      <c r="L49" s="365"/>
      <c r="M49" s="361"/>
      <c r="N49" s="362"/>
      <c r="O49" s="362"/>
      <c r="P49" s="363"/>
      <c r="Q49" s="365"/>
      <c r="R49" s="364"/>
      <c r="S49" s="361"/>
      <c r="T49" s="362"/>
      <c r="U49" s="365"/>
      <c r="V49" s="361"/>
      <c r="W49" s="362"/>
      <c r="X49" s="362"/>
      <c r="Y49" s="362"/>
      <c r="Z49" s="362"/>
      <c r="AA49" s="365"/>
      <c r="AB49" s="361"/>
      <c r="AC49" s="362"/>
      <c r="AD49" s="362"/>
      <c r="AE49" s="362"/>
      <c r="AF49" s="362"/>
    </row>
    <row r="50" spans="1:32" ht="12" customHeight="1" x14ac:dyDescent="0.2">
      <c r="A50" s="1646" t="s">
        <v>180</v>
      </c>
      <c r="B50" s="1646"/>
      <c r="C50" s="1321"/>
      <c r="D50" s="342"/>
      <c r="E50" s="347">
        <v>94</v>
      </c>
      <c r="F50" s="364"/>
      <c r="G50" s="361"/>
      <c r="H50" s="347">
        <v>110</v>
      </c>
      <c r="I50" s="769"/>
      <c r="J50" s="361"/>
      <c r="K50" s="347">
        <v>111</v>
      </c>
      <c r="L50" s="769"/>
      <c r="M50" s="346"/>
      <c r="N50" s="347">
        <v>86</v>
      </c>
      <c r="O50" s="348"/>
      <c r="P50" s="349"/>
      <c r="Q50" s="346">
        <v>98</v>
      </c>
      <c r="R50" s="350"/>
      <c r="S50" s="346"/>
      <c r="T50" s="347">
        <v>106</v>
      </c>
      <c r="U50" s="769"/>
      <c r="V50" s="346"/>
      <c r="W50" s="347">
        <v>108</v>
      </c>
      <c r="X50" s="347"/>
      <c r="Y50" s="347"/>
      <c r="Z50" s="347">
        <v>86</v>
      </c>
      <c r="AA50" s="769"/>
      <c r="AB50" s="346"/>
      <c r="AC50" s="347">
        <v>401</v>
      </c>
      <c r="AD50" s="348"/>
      <c r="AE50" s="348"/>
      <c r="AF50" s="347">
        <v>398</v>
      </c>
    </row>
    <row r="51" spans="1:32" ht="12" customHeight="1" x14ac:dyDescent="0.2">
      <c r="A51" s="1646"/>
      <c r="B51" s="1646"/>
      <c r="C51" s="1321"/>
      <c r="D51" s="342"/>
      <c r="E51" s="348"/>
      <c r="F51" s="364"/>
      <c r="G51" s="361"/>
      <c r="H51" s="348"/>
      <c r="I51" s="769"/>
      <c r="J51" s="361"/>
      <c r="K51" s="348"/>
      <c r="L51" s="769"/>
      <c r="M51" s="346"/>
      <c r="N51" s="348"/>
      <c r="O51" s="348"/>
      <c r="P51" s="349"/>
      <c r="Q51" s="769"/>
      <c r="R51" s="350"/>
      <c r="S51" s="346"/>
      <c r="T51" s="348"/>
      <c r="U51" s="769"/>
      <c r="V51" s="346"/>
      <c r="W51" s="348"/>
      <c r="X51" s="348"/>
      <c r="Y51" s="348"/>
      <c r="Z51" s="348"/>
      <c r="AA51" s="769"/>
      <c r="AB51" s="346"/>
      <c r="AC51" s="348"/>
      <c r="AD51" s="348"/>
      <c r="AE51" s="348"/>
      <c r="AF51" s="348"/>
    </row>
    <row r="52" spans="1:32" ht="12" customHeight="1" x14ac:dyDescent="0.2">
      <c r="A52" s="1582" t="s">
        <v>181</v>
      </c>
      <c r="B52" s="1582"/>
      <c r="D52" s="182"/>
      <c r="E52" s="91">
        <v>100</v>
      </c>
      <c r="F52" s="199"/>
      <c r="G52" s="97"/>
      <c r="H52" s="91">
        <v>101</v>
      </c>
      <c r="I52" s="198"/>
      <c r="J52" s="97"/>
      <c r="K52" s="91">
        <v>99</v>
      </c>
      <c r="L52" s="198"/>
      <c r="M52" s="89"/>
      <c r="N52" s="91">
        <v>99</v>
      </c>
      <c r="O52" s="90"/>
      <c r="P52" s="189"/>
      <c r="Q52" s="89">
        <v>101</v>
      </c>
      <c r="R52" s="196"/>
      <c r="S52" s="89"/>
      <c r="T52" s="91">
        <v>100</v>
      </c>
      <c r="U52" s="198"/>
      <c r="V52" s="89"/>
      <c r="W52" s="91">
        <v>100</v>
      </c>
      <c r="X52" s="91"/>
      <c r="Y52" s="91"/>
      <c r="Z52" s="91">
        <v>101</v>
      </c>
      <c r="AA52" s="198"/>
      <c r="AB52" s="89"/>
      <c r="AC52" s="91">
        <v>399</v>
      </c>
      <c r="AD52" s="90"/>
      <c r="AE52" s="90"/>
      <c r="AF52" s="91">
        <v>402</v>
      </c>
    </row>
    <row r="53" spans="1:32" ht="12" customHeight="1" x14ac:dyDescent="0.2">
      <c r="A53" s="1582" t="s">
        <v>59</v>
      </c>
      <c r="B53" s="1582"/>
      <c r="D53" s="182"/>
      <c r="E53" s="92">
        <v>1</v>
      </c>
      <c r="F53" s="199"/>
      <c r="G53" s="97"/>
      <c r="H53" s="92">
        <v>0</v>
      </c>
      <c r="I53" s="183"/>
      <c r="J53" s="97"/>
      <c r="K53" s="92">
        <v>1</v>
      </c>
      <c r="L53" s="183"/>
      <c r="M53" s="95"/>
      <c r="N53" s="92">
        <v>0</v>
      </c>
      <c r="O53" s="93"/>
      <c r="P53" s="197"/>
      <c r="Q53" s="95">
        <v>0</v>
      </c>
      <c r="R53" s="200"/>
      <c r="S53" s="95"/>
      <c r="T53" s="92">
        <v>1</v>
      </c>
      <c r="U53" s="183"/>
      <c r="V53" s="95"/>
      <c r="W53" s="92">
        <v>1</v>
      </c>
      <c r="X53" s="92"/>
      <c r="Y53" s="92"/>
      <c r="Z53" s="92">
        <v>0</v>
      </c>
      <c r="AA53" s="183"/>
      <c r="AB53" s="95"/>
      <c r="AC53" s="92">
        <v>2</v>
      </c>
      <c r="AD53" s="93"/>
      <c r="AE53" s="93"/>
      <c r="AF53" s="92">
        <v>2</v>
      </c>
    </row>
    <row r="54" spans="1:32" ht="12" customHeight="1" x14ac:dyDescent="0.2">
      <c r="A54" s="1582" t="s">
        <v>409</v>
      </c>
      <c r="B54" s="1582"/>
      <c r="D54" s="182"/>
      <c r="E54" s="92">
        <v>-52</v>
      </c>
      <c r="F54" s="199"/>
      <c r="G54" s="97"/>
      <c r="H54" s="92">
        <v>-82</v>
      </c>
      <c r="I54" s="183"/>
      <c r="J54" s="97"/>
      <c r="K54" s="92">
        <v>-66</v>
      </c>
      <c r="L54" s="183"/>
      <c r="M54" s="95"/>
      <c r="N54" s="92">
        <v>-72</v>
      </c>
      <c r="O54" s="93"/>
      <c r="P54" s="197"/>
      <c r="Q54" s="95">
        <v>-58</v>
      </c>
      <c r="R54" s="200"/>
      <c r="S54" s="95"/>
      <c r="T54" s="92">
        <v>-70</v>
      </c>
      <c r="U54" s="183"/>
      <c r="V54" s="95"/>
      <c r="W54" s="92">
        <v>-75</v>
      </c>
      <c r="X54" s="92"/>
      <c r="Y54" s="92"/>
      <c r="Z54" s="92">
        <v>-65</v>
      </c>
      <c r="AA54" s="183"/>
      <c r="AB54" s="95"/>
      <c r="AC54" s="92">
        <v>-272</v>
      </c>
      <c r="AD54" s="93"/>
      <c r="AE54" s="93"/>
      <c r="AF54" s="92">
        <v>-268</v>
      </c>
    </row>
    <row r="55" spans="1:32" ht="12" customHeight="1" x14ac:dyDescent="0.2">
      <c r="A55" s="1582" t="s">
        <v>410</v>
      </c>
      <c r="B55" s="1582"/>
      <c r="D55" s="182"/>
      <c r="E55" s="94">
        <v>-32</v>
      </c>
      <c r="F55" s="199"/>
      <c r="G55" s="97"/>
      <c r="H55" s="94">
        <v>-32</v>
      </c>
      <c r="I55" s="183"/>
      <c r="J55" s="97"/>
      <c r="K55" s="94">
        <v>-32</v>
      </c>
      <c r="L55" s="183"/>
      <c r="M55" s="95"/>
      <c r="N55" s="94">
        <v>-31</v>
      </c>
      <c r="O55" s="93"/>
      <c r="P55" s="197"/>
      <c r="Q55" s="94">
        <v>-33</v>
      </c>
      <c r="R55" s="200"/>
      <c r="S55" s="95"/>
      <c r="T55" s="94">
        <v>-34</v>
      </c>
      <c r="U55" s="183"/>
      <c r="V55" s="95"/>
      <c r="W55" s="94">
        <v>-34</v>
      </c>
      <c r="X55" s="95"/>
      <c r="Y55" s="95"/>
      <c r="Z55" s="94">
        <v>-34</v>
      </c>
      <c r="AA55" s="183"/>
      <c r="AB55" s="95"/>
      <c r="AC55" s="94">
        <v>-127</v>
      </c>
      <c r="AD55" s="93"/>
      <c r="AE55" s="93"/>
      <c r="AF55" s="94">
        <v>-135</v>
      </c>
    </row>
    <row r="56" spans="1:32" ht="13.5" thickBot="1" x14ac:dyDescent="0.25">
      <c r="A56" s="1584" t="str">
        <f>IF(E56&lt;0,"Underwriting (loss) income","Underwriting income (loss)")</f>
        <v>Underwriting income (loss)</v>
      </c>
      <c r="B56" s="1584"/>
      <c r="D56" s="182"/>
      <c r="E56" s="96">
        <v>17</v>
      </c>
      <c r="F56" s="199"/>
      <c r="G56" s="97"/>
      <c r="H56" s="96">
        <v>-13</v>
      </c>
      <c r="I56" s="198"/>
      <c r="J56" s="97"/>
      <c r="K56" s="96">
        <v>2</v>
      </c>
      <c r="L56" s="198"/>
      <c r="M56" s="89"/>
      <c r="N56" s="96">
        <v>-4</v>
      </c>
      <c r="O56" s="90"/>
      <c r="P56" s="189"/>
      <c r="Q56" s="96">
        <v>10</v>
      </c>
      <c r="R56" s="196"/>
      <c r="S56" s="89"/>
      <c r="T56" s="96">
        <v>-3</v>
      </c>
      <c r="U56" s="198"/>
      <c r="V56" s="89"/>
      <c r="W56" s="96">
        <v>-8</v>
      </c>
      <c r="X56" s="89"/>
      <c r="Y56" s="89"/>
      <c r="Z56" s="96">
        <v>2</v>
      </c>
      <c r="AA56" s="198"/>
      <c r="AB56" s="89"/>
      <c r="AC56" s="96">
        <v>2</v>
      </c>
      <c r="AD56" s="90"/>
      <c r="AE56" s="90"/>
      <c r="AF56" s="96">
        <v>1</v>
      </c>
    </row>
    <row r="57" spans="1:32" ht="12" customHeight="1" thickTop="1" x14ac:dyDescent="0.2">
      <c r="D57" s="182"/>
      <c r="E57" s="97"/>
      <c r="F57" s="199"/>
      <c r="G57" s="97"/>
      <c r="H57" s="97"/>
      <c r="I57" s="187"/>
      <c r="J57" s="97"/>
      <c r="K57" s="97"/>
      <c r="L57" s="187"/>
      <c r="M57" s="97"/>
      <c r="N57" s="97"/>
      <c r="O57" s="332"/>
      <c r="P57" s="193"/>
      <c r="Q57" s="97"/>
      <c r="R57" s="199"/>
      <c r="S57" s="97"/>
      <c r="T57" s="97"/>
      <c r="U57" s="187"/>
      <c r="V57" s="97"/>
      <c r="W57" s="97"/>
      <c r="X57" s="97"/>
      <c r="Y57" s="97"/>
      <c r="Z57" s="97"/>
      <c r="AA57" s="187"/>
      <c r="AB57" s="97"/>
      <c r="AC57" s="97"/>
      <c r="AD57" s="332"/>
      <c r="AE57" s="332"/>
      <c r="AF57" s="97"/>
    </row>
    <row r="58" spans="1:32" ht="12" customHeight="1" x14ac:dyDescent="0.2">
      <c r="A58" s="1582" t="s">
        <v>372</v>
      </c>
      <c r="B58" s="1582"/>
      <c r="D58" s="182"/>
      <c r="E58" s="106">
        <v>52</v>
      </c>
      <c r="F58" s="199"/>
      <c r="G58" s="97"/>
      <c r="H58" s="106">
        <v>81.2</v>
      </c>
      <c r="I58" s="186"/>
      <c r="J58" s="97"/>
      <c r="K58" s="106">
        <v>66.7</v>
      </c>
      <c r="L58" s="186"/>
      <c r="M58" s="109"/>
      <c r="N58" s="106">
        <v>72.7</v>
      </c>
      <c r="O58" s="107"/>
      <c r="P58" s="194"/>
      <c r="Q58" s="109">
        <v>57.4</v>
      </c>
      <c r="R58" s="195"/>
      <c r="S58" s="109"/>
      <c r="T58" s="106">
        <v>70</v>
      </c>
      <c r="U58" s="186"/>
      <c r="V58" s="109"/>
      <c r="W58" s="106">
        <v>75</v>
      </c>
      <c r="X58" s="106"/>
      <c r="Y58" s="106"/>
      <c r="Z58" s="106">
        <v>64.3</v>
      </c>
      <c r="AA58" s="186"/>
      <c r="AB58" s="109"/>
      <c r="AC58" s="106">
        <v>68.2</v>
      </c>
      <c r="AD58" s="107"/>
      <c r="AE58" s="107"/>
      <c r="AF58" s="106">
        <v>66.7</v>
      </c>
    </row>
    <row r="59" spans="1:32" ht="12" customHeight="1" x14ac:dyDescent="0.2">
      <c r="A59" s="1582" t="s">
        <v>412</v>
      </c>
      <c r="B59" s="1582"/>
      <c r="D59" s="182"/>
      <c r="E59" s="106">
        <v>12</v>
      </c>
      <c r="F59" s="199"/>
      <c r="G59" s="97"/>
      <c r="H59" s="106">
        <v>40.6</v>
      </c>
      <c r="I59" s="186"/>
      <c r="J59" s="97"/>
      <c r="K59" s="106">
        <v>22.2</v>
      </c>
      <c r="L59" s="186"/>
      <c r="M59" s="109"/>
      <c r="N59" s="106">
        <v>25.3</v>
      </c>
      <c r="O59" s="107"/>
      <c r="P59" s="194"/>
      <c r="Q59" s="109">
        <v>8.9</v>
      </c>
      <c r="R59" s="195"/>
      <c r="S59" s="109"/>
      <c r="T59" s="106">
        <v>20</v>
      </c>
      <c r="U59" s="186"/>
      <c r="V59" s="109"/>
      <c r="W59" s="106">
        <v>34</v>
      </c>
      <c r="X59" s="106"/>
      <c r="Y59" s="106"/>
      <c r="Z59" s="106">
        <v>25.7</v>
      </c>
      <c r="AA59" s="186"/>
      <c r="AB59" s="109"/>
      <c r="AC59" s="106">
        <v>25.1</v>
      </c>
      <c r="AD59" s="107"/>
      <c r="AE59" s="107"/>
      <c r="AF59" s="106">
        <v>22.1</v>
      </c>
    </row>
    <row r="60" spans="1:32" ht="12" customHeight="1" x14ac:dyDescent="0.2">
      <c r="A60" s="1654" t="s">
        <v>373</v>
      </c>
      <c r="B60" s="1654"/>
      <c r="D60" s="182"/>
      <c r="E60" s="108">
        <v>1</v>
      </c>
      <c r="F60" s="199"/>
      <c r="G60" s="97"/>
      <c r="H60" s="94">
        <v>0</v>
      </c>
      <c r="I60" s="186"/>
      <c r="J60" s="97"/>
      <c r="K60" s="94">
        <v>0</v>
      </c>
      <c r="L60" s="186"/>
      <c r="M60" s="109"/>
      <c r="N60" s="108">
        <v>4</v>
      </c>
      <c r="O60" s="107"/>
      <c r="P60" s="194"/>
      <c r="Q60" s="116">
        <v>2</v>
      </c>
      <c r="R60" s="195"/>
      <c r="S60" s="109"/>
      <c r="T60" s="94">
        <v>0</v>
      </c>
      <c r="U60" s="186"/>
      <c r="V60" s="109"/>
      <c r="W60" s="94">
        <v>0</v>
      </c>
      <c r="X60" s="109"/>
      <c r="Y60" s="109"/>
      <c r="Z60" s="108">
        <v>-1</v>
      </c>
      <c r="AA60" s="186"/>
      <c r="AB60" s="109"/>
      <c r="AC60" s="108">
        <v>1.2</v>
      </c>
      <c r="AD60" s="107"/>
      <c r="AE60" s="107"/>
      <c r="AF60" s="108">
        <v>0.3</v>
      </c>
    </row>
    <row r="61" spans="1:32" ht="12" customHeight="1" x14ac:dyDescent="0.2">
      <c r="A61" s="1584" t="s">
        <v>374</v>
      </c>
      <c r="B61" s="1584"/>
      <c r="D61" s="182"/>
      <c r="E61" s="111">
        <v>39</v>
      </c>
      <c r="F61" s="199"/>
      <c r="G61" s="97"/>
      <c r="H61" s="111">
        <v>40.6</v>
      </c>
      <c r="I61" s="186"/>
      <c r="J61" s="97"/>
      <c r="K61" s="111">
        <v>44.5</v>
      </c>
      <c r="L61" s="186"/>
      <c r="M61" s="109"/>
      <c r="N61" s="111">
        <v>43.4</v>
      </c>
      <c r="O61" s="107"/>
      <c r="P61" s="194"/>
      <c r="Q61" s="111">
        <v>46.5</v>
      </c>
      <c r="R61" s="195"/>
      <c r="S61" s="109"/>
      <c r="T61" s="111">
        <v>50</v>
      </c>
      <c r="U61" s="186"/>
      <c r="V61" s="109"/>
      <c r="W61" s="111">
        <v>41</v>
      </c>
      <c r="X61" s="109"/>
      <c r="Y61" s="109"/>
      <c r="Z61" s="111">
        <v>39.6</v>
      </c>
      <c r="AA61" s="186"/>
      <c r="AB61" s="109"/>
      <c r="AC61" s="111">
        <v>41.9</v>
      </c>
      <c r="AD61" s="107"/>
      <c r="AE61" s="107"/>
      <c r="AF61" s="111">
        <v>44.300000000000004</v>
      </c>
    </row>
    <row r="62" spans="1:32" ht="12" customHeight="1" x14ac:dyDescent="0.2">
      <c r="D62" s="182"/>
      <c r="E62" s="107"/>
      <c r="F62" s="199"/>
      <c r="G62" s="97"/>
      <c r="H62" s="107"/>
      <c r="I62" s="186"/>
      <c r="J62" s="97"/>
      <c r="K62" s="107"/>
      <c r="L62" s="186"/>
      <c r="M62" s="109"/>
      <c r="N62" s="107"/>
      <c r="O62" s="107"/>
      <c r="P62" s="194"/>
      <c r="Q62" s="186"/>
      <c r="R62" s="195"/>
      <c r="S62" s="109"/>
      <c r="T62" s="107"/>
      <c r="U62" s="186"/>
      <c r="V62" s="109"/>
      <c r="W62" s="107"/>
      <c r="X62" s="107"/>
      <c r="Y62" s="107"/>
      <c r="Z62" s="107"/>
      <c r="AA62" s="186"/>
      <c r="AB62" s="109"/>
      <c r="AC62" s="107"/>
      <c r="AD62" s="107"/>
      <c r="AE62" s="107"/>
      <c r="AF62" s="107"/>
    </row>
    <row r="63" spans="1:32" ht="14.1" customHeight="1" x14ac:dyDescent="0.2">
      <c r="A63" s="1582" t="s">
        <v>370</v>
      </c>
      <c r="B63" s="1582"/>
      <c r="D63" s="182"/>
      <c r="E63" s="106">
        <v>31</v>
      </c>
      <c r="F63" s="199"/>
      <c r="G63" s="97"/>
      <c r="H63" s="106">
        <v>31.7</v>
      </c>
      <c r="I63" s="186"/>
      <c r="J63" s="97"/>
      <c r="K63" s="106">
        <v>31.3</v>
      </c>
      <c r="L63" s="186"/>
      <c r="M63" s="109"/>
      <c r="N63" s="106">
        <v>31.3</v>
      </c>
      <c r="O63" s="107"/>
      <c r="P63" s="194"/>
      <c r="Q63" s="109">
        <v>32.700000000000003</v>
      </c>
      <c r="R63" s="195"/>
      <c r="S63" s="109"/>
      <c r="T63" s="106">
        <v>33</v>
      </c>
      <c r="U63" s="186"/>
      <c r="V63" s="109"/>
      <c r="W63" s="106">
        <v>33</v>
      </c>
      <c r="X63" s="106"/>
      <c r="Y63" s="106"/>
      <c r="Z63" s="106">
        <v>33.700000000000003</v>
      </c>
      <c r="AA63" s="186"/>
      <c r="AB63" s="109"/>
      <c r="AC63" s="106">
        <v>31.3</v>
      </c>
      <c r="AD63" s="107"/>
      <c r="AE63" s="107"/>
      <c r="AF63" s="106">
        <v>33.1</v>
      </c>
    </row>
    <row r="64" spans="1:32" ht="12" customHeight="1" x14ac:dyDescent="0.2">
      <c r="A64" s="1582"/>
      <c r="B64" s="1582"/>
      <c r="D64" s="182"/>
      <c r="E64" s="107"/>
      <c r="F64" s="199"/>
      <c r="G64" s="97"/>
      <c r="H64" s="107"/>
      <c r="I64" s="186"/>
      <c r="J64" s="97"/>
      <c r="K64" s="107"/>
      <c r="L64" s="186"/>
      <c r="M64" s="109"/>
      <c r="N64" s="107"/>
      <c r="O64" s="107"/>
      <c r="P64" s="194"/>
      <c r="Q64" s="186"/>
      <c r="R64" s="195"/>
      <c r="S64" s="109"/>
      <c r="T64" s="107"/>
      <c r="U64" s="186"/>
      <c r="V64" s="109"/>
      <c r="W64" s="107"/>
      <c r="X64" s="107"/>
      <c r="Y64" s="107"/>
      <c r="Z64" s="107"/>
      <c r="AA64" s="186"/>
      <c r="AB64" s="109"/>
      <c r="AC64" s="107"/>
      <c r="AD64" s="107"/>
      <c r="AE64" s="107"/>
      <c r="AF64" s="107"/>
    </row>
    <row r="65" spans="1:32" ht="12" customHeight="1" x14ac:dyDescent="0.2">
      <c r="A65" s="1582" t="s">
        <v>384</v>
      </c>
      <c r="B65" s="1582"/>
      <c r="D65" s="182"/>
      <c r="E65" s="106">
        <v>83</v>
      </c>
      <c r="F65" s="199"/>
      <c r="G65" s="97"/>
      <c r="H65" s="106">
        <v>112.9</v>
      </c>
      <c r="I65" s="186"/>
      <c r="J65" s="97"/>
      <c r="K65" s="106">
        <v>98</v>
      </c>
      <c r="L65" s="186"/>
      <c r="M65" s="109"/>
      <c r="N65" s="106">
        <v>104</v>
      </c>
      <c r="O65" s="107"/>
      <c r="P65" s="194"/>
      <c r="Q65" s="109">
        <v>90.1</v>
      </c>
      <c r="R65" s="195"/>
      <c r="S65" s="109"/>
      <c r="T65" s="106">
        <v>103</v>
      </c>
      <c r="U65" s="186"/>
      <c r="V65" s="109"/>
      <c r="W65" s="106">
        <v>108</v>
      </c>
      <c r="X65" s="106"/>
      <c r="Y65" s="106"/>
      <c r="Z65" s="106">
        <v>98</v>
      </c>
      <c r="AA65" s="186"/>
      <c r="AB65" s="109"/>
      <c r="AC65" s="106">
        <v>99.5</v>
      </c>
      <c r="AD65" s="107"/>
      <c r="AE65" s="107"/>
      <c r="AF65" s="106">
        <v>99.8</v>
      </c>
    </row>
    <row r="66" spans="1:32" ht="12" customHeight="1" x14ac:dyDescent="0.2">
      <c r="A66" s="1582" t="s">
        <v>376</v>
      </c>
      <c r="B66" s="1582"/>
      <c r="D66" s="182"/>
      <c r="E66" s="106">
        <v>-12</v>
      </c>
      <c r="F66" s="199"/>
      <c r="G66" s="97"/>
      <c r="H66" s="106">
        <v>-40.6</v>
      </c>
      <c r="I66" s="186"/>
      <c r="J66" s="97"/>
      <c r="K66" s="106">
        <v>-22.2</v>
      </c>
      <c r="L66" s="186"/>
      <c r="M66" s="109"/>
      <c r="N66" s="106">
        <v>-25.3</v>
      </c>
      <c r="O66" s="107"/>
      <c r="P66" s="194"/>
      <c r="Q66" s="109">
        <v>-8.9</v>
      </c>
      <c r="R66" s="195"/>
      <c r="S66" s="109"/>
      <c r="T66" s="106">
        <v>-20</v>
      </c>
      <c r="U66" s="186"/>
      <c r="V66" s="109"/>
      <c r="W66" s="106">
        <v>-34</v>
      </c>
      <c r="X66" s="106"/>
      <c r="Y66" s="106"/>
      <c r="Z66" s="106">
        <v>-25.7</v>
      </c>
      <c r="AA66" s="186"/>
      <c r="AB66" s="109"/>
      <c r="AC66" s="106">
        <v>-25.1</v>
      </c>
      <c r="AD66" s="107"/>
      <c r="AE66" s="107"/>
      <c r="AF66" s="106">
        <v>-22.1</v>
      </c>
    </row>
    <row r="67" spans="1:32" ht="12" customHeight="1" x14ac:dyDescent="0.2">
      <c r="A67" s="1582" t="s">
        <v>377</v>
      </c>
      <c r="B67" s="1582"/>
      <c r="D67" s="182"/>
      <c r="E67" s="108">
        <v>-1</v>
      </c>
      <c r="F67" s="199"/>
      <c r="G67" s="97"/>
      <c r="H67" s="94">
        <v>0</v>
      </c>
      <c r="I67" s="186"/>
      <c r="J67" s="97"/>
      <c r="K67" s="94">
        <v>0</v>
      </c>
      <c r="L67" s="186"/>
      <c r="M67" s="109"/>
      <c r="N67" s="108">
        <v>-4</v>
      </c>
      <c r="O67" s="107"/>
      <c r="P67" s="194"/>
      <c r="Q67" s="116">
        <v>-2</v>
      </c>
      <c r="R67" s="195"/>
      <c r="S67" s="109"/>
      <c r="T67" s="94">
        <v>0</v>
      </c>
      <c r="U67" s="186"/>
      <c r="V67" s="109"/>
      <c r="W67" s="94">
        <v>0</v>
      </c>
      <c r="X67" s="109"/>
      <c r="Y67" s="109"/>
      <c r="Z67" s="108">
        <v>1</v>
      </c>
      <c r="AA67" s="186"/>
      <c r="AB67" s="109"/>
      <c r="AC67" s="108">
        <v>-1.2</v>
      </c>
      <c r="AD67" s="107"/>
      <c r="AE67" s="107"/>
      <c r="AF67" s="108">
        <v>-0.3</v>
      </c>
    </row>
    <row r="68" spans="1:32" ht="13.5" thickBot="1" x14ac:dyDescent="0.25">
      <c r="A68" s="1584" t="s">
        <v>378</v>
      </c>
      <c r="B68" s="1584"/>
      <c r="D68" s="182"/>
      <c r="E68" s="110">
        <v>70</v>
      </c>
      <c r="F68" s="199"/>
      <c r="G68" s="97"/>
      <c r="H68" s="110">
        <v>72.3</v>
      </c>
      <c r="I68" s="186"/>
      <c r="J68" s="97"/>
      <c r="K68" s="110">
        <v>75.8</v>
      </c>
      <c r="L68" s="186"/>
      <c r="M68" s="109"/>
      <c r="N68" s="110">
        <v>74.7</v>
      </c>
      <c r="O68" s="107"/>
      <c r="P68" s="194"/>
      <c r="Q68" s="110">
        <v>79.2</v>
      </c>
      <c r="R68" s="195"/>
      <c r="S68" s="109"/>
      <c r="T68" s="110">
        <v>83</v>
      </c>
      <c r="U68" s="186"/>
      <c r="V68" s="109"/>
      <c r="W68" s="110">
        <v>74</v>
      </c>
      <c r="X68" s="109"/>
      <c r="Y68" s="109"/>
      <c r="Z68" s="110">
        <v>73.3</v>
      </c>
      <c r="AA68" s="186"/>
      <c r="AB68" s="109"/>
      <c r="AC68" s="110">
        <v>73.2</v>
      </c>
      <c r="AD68" s="107"/>
      <c r="AE68" s="107"/>
      <c r="AF68" s="110">
        <v>77.399999999999991</v>
      </c>
    </row>
    <row r="69" spans="1:32" ht="12" customHeight="1" thickTop="1" x14ac:dyDescent="0.2">
      <c r="D69" s="179"/>
      <c r="E69" s="317"/>
      <c r="F69" s="190"/>
      <c r="G69" s="88"/>
      <c r="H69" s="88"/>
      <c r="I69" s="99"/>
      <c r="J69" s="88"/>
      <c r="K69" s="88"/>
      <c r="L69" s="99"/>
      <c r="M69" s="88"/>
      <c r="N69" s="88"/>
      <c r="P69" s="179"/>
      <c r="Q69" s="191"/>
      <c r="R69" s="190"/>
      <c r="S69" s="88"/>
      <c r="T69" s="88"/>
      <c r="U69" s="99"/>
      <c r="V69" s="88"/>
      <c r="W69" s="88"/>
      <c r="X69" s="88"/>
      <c r="Y69" s="88"/>
      <c r="Z69" s="88"/>
      <c r="AA69" s="99"/>
      <c r="AB69" s="88"/>
      <c r="AC69" s="98"/>
      <c r="AF69" s="98"/>
    </row>
    <row r="70" spans="1:32" ht="12" customHeight="1" x14ac:dyDescent="0.2">
      <c r="J70" s="88"/>
      <c r="K70" s="88"/>
      <c r="L70" s="88"/>
      <c r="V70" s="88"/>
      <c r="W70" s="88"/>
      <c r="X70" s="88"/>
      <c r="Y70" s="88"/>
      <c r="Z70" s="88"/>
      <c r="AA70" s="88"/>
    </row>
    <row r="71" spans="1:32" ht="14.25" x14ac:dyDescent="0.2">
      <c r="A71" s="279" t="s">
        <v>234</v>
      </c>
      <c r="B71" s="1576" t="s">
        <v>381</v>
      </c>
      <c r="C71" s="1576"/>
      <c r="D71" s="1576"/>
      <c r="E71" s="1576"/>
      <c r="F71" s="1576"/>
      <c r="G71" s="1576"/>
      <c r="H71" s="1576"/>
      <c r="I71" s="1576"/>
      <c r="J71" s="1576"/>
      <c r="K71" s="1576"/>
      <c r="L71" s="1576"/>
      <c r="M71" s="1576"/>
      <c r="N71" s="1576"/>
      <c r="O71" s="1576"/>
      <c r="P71" s="1576"/>
      <c r="Q71" s="1576"/>
      <c r="R71" s="1576"/>
      <c r="S71" s="1576"/>
      <c r="T71" s="1576"/>
      <c r="U71" s="1576"/>
      <c r="V71" s="1576"/>
      <c r="W71" s="1576"/>
      <c r="X71" s="1576"/>
      <c r="Y71" s="1576"/>
      <c r="Z71" s="1576"/>
      <c r="AA71" s="1576"/>
      <c r="AB71" s="1576"/>
      <c r="AC71" s="83"/>
      <c r="AD71" s="83"/>
      <c r="AE71" s="83"/>
      <c r="AF71" s="83"/>
    </row>
  </sheetData>
  <sheetProtection formatCells="0" formatColumns="0" formatRows="0" insertColumns="0" insertRows="0" insertHyperlinks="0" deleteColumns="0" deleteRows="0" sort="0" autoFilter="0" pivotTables="0"/>
  <customSheetViews>
    <customSheetView guid="{37FF72F6-90B1-42B8-8DBF-DD3FAC5BA85D}" fitToPage="1" topLeftCell="A34">
      <selection sqref="A1:AF1"/>
      <pageMargins left="0.25" right="0.25" top="0.5" bottom="0.5" header="0.3" footer="0.3"/>
      <printOptions horizontalCentered="1"/>
      <pageSetup scale="59"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59"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59"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59" orientation="landscape" r:id="rId4"/>
      <headerFooter>
        <oddFooter>&amp;L&amp;K0070C0The Allstate Corporation 4Q19 Supplement&amp;R&amp;K000000&amp;A</oddFooter>
      </headerFooter>
    </customSheetView>
    <customSheetView guid="{0B7FDDCE-76D6-4341-B795-862A34477CB3}" fitToPage="1" topLeftCell="A40">
      <selection sqref="A1:AF1"/>
      <pageMargins left="0.25" right="0.25" top="0.5" bottom="0.5" header="0.3" footer="0.3"/>
      <printOptions horizontalCentered="1"/>
      <pageSetup scale="59"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59" orientation="landscape" r:id="rId6"/>
      <headerFooter>
        <oddFooter>&amp;L&amp;K0070C0The Allstate Corporation 4Q19 Supplement&amp;R&amp;K000000&amp;A</oddFooter>
      </headerFooter>
    </customSheetView>
  </customSheetViews>
  <mergeCells count="63">
    <mergeCell ref="A8:B8"/>
    <mergeCell ref="A4:B4"/>
    <mergeCell ref="A1:AF1"/>
    <mergeCell ref="A2:AF2"/>
    <mergeCell ref="AC4:AF4"/>
    <mergeCell ref="D4:AA4"/>
    <mergeCell ref="A20:B20"/>
    <mergeCell ref="A9:B9"/>
    <mergeCell ref="A10:B10"/>
    <mergeCell ref="A11:B11"/>
    <mergeCell ref="A12:B12"/>
    <mergeCell ref="A13:B13"/>
    <mergeCell ref="A14:B14"/>
    <mergeCell ref="A15:B15"/>
    <mergeCell ref="A16:B16"/>
    <mergeCell ref="A17:B17"/>
    <mergeCell ref="A18:B18"/>
    <mergeCell ref="A19:B19"/>
    <mergeCell ref="A33:B33"/>
    <mergeCell ref="A21:B21"/>
    <mergeCell ref="A22:B22"/>
    <mergeCell ref="A23:B23"/>
    <mergeCell ref="A24:B24"/>
    <mergeCell ref="A25:B25"/>
    <mergeCell ref="A26:B26"/>
    <mergeCell ref="A27:B27"/>
    <mergeCell ref="A29:B29"/>
    <mergeCell ref="A30:B30"/>
    <mergeCell ref="A31:B31"/>
    <mergeCell ref="A32:B32"/>
    <mergeCell ref="A46:B46"/>
    <mergeCell ref="A34:B34"/>
    <mergeCell ref="A35:B35"/>
    <mergeCell ref="A37:B37"/>
    <mergeCell ref="A38:B38"/>
    <mergeCell ref="A39:B39"/>
    <mergeCell ref="A40:B40"/>
    <mergeCell ref="A41:B41"/>
    <mergeCell ref="A42:B42"/>
    <mergeCell ref="A43:B43"/>
    <mergeCell ref="A44:B44"/>
    <mergeCell ref="A45:B45"/>
    <mergeCell ref="A67:B67"/>
    <mergeCell ref="A68:B68"/>
    <mergeCell ref="B71:AB71"/>
    <mergeCell ref="A60:B60"/>
    <mergeCell ref="A61:B61"/>
    <mergeCell ref="A63:B63"/>
    <mergeCell ref="A64:B64"/>
    <mergeCell ref="A65:B65"/>
    <mergeCell ref="A66:B66"/>
    <mergeCell ref="A59:B59"/>
    <mergeCell ref="A47:B47"/>
    <mergeCell ref="A48:B48"/>
    <mergeCell ref="A49:B49"/>
    <mergeCell ref="A50:B50"/>
    <mergeCell ref="A53:B53"/>
    <mergeCell ref="A54:B54"/>
    <mergeCell ref="A55:B55"/>
    <mergeCell ref="A51:B51"/>
    <mergeCell ref="A52:B52"/>
    <mergeCell ref="A56:B56"/>
    <mergeCell ref="A58:B58"/>
  </mergeCells>
  <printOptions horizontalCentered="1"/>
  <pageMargins left="0.25" right="0.25" top="0.5" bottom="0.5" header="0.3" footer="0.3"/>
  <pageSetup scale="59" orientation="landscape" r:id="rId7"/>
  <headerFooter>
    <oddFooter>&amp;L&amp;K0070C0The Allstate Corporation 4Q19 Supplement&amp;R&amp;K000000&amp;A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DF39-A3A9-4841-878C-BAA68EC1E4FB}">
  <sheetPr>
    <pageSetUpPr fitToPage="1"/>
  </sheetPr>
  <dimension ref="A1:AF59"/>
  <sheetViews>
    <sheetView zoomScaleNormal="100" workbookViewId="0">
      <selection sqref="A1:AF1"/>
    </sheetView>
  </sheetViews>
  <sheetFormatPr defaultColWidth="13.7109375" defaultRowHeight="12.75" x14ac:dyDescent="0.2"/>
  <cols>
    <col min="1" max="1" width="3.42578125" style="324" customWidth="1"/>
    <col min="2" max="2" width="49.140625" style="324" customWidth="1"/>
    <col min="3" max="4" width="2.28515625" style="324" customWidth="1"/>
    <col min="5" max="5" width="10.28515625" style="324" customWidth="1"/>
    <col min="6" max="7" width="2.28515625" style="324" customWidth="1"/>
    <col min="8" max="8" width="10.28515625" style="324" customWidth="1"/>
    <col min="9" max="10" width="2.28515625" style="324" customWidth="1"/>
    <col min="11" max="11" width="10.28515625" style="324" customWidth="1"/>
    <col min="12" max="13" width="2.28515625" style="324" customWidth="1"/>
    <col min="14" max="14" width="10.28515625" style="324" customWidth="1"/>
    <col min="15" max="16" width="2.28515625" style="324" customWidth="1"/>
    <col min="17" max="17" width="10.28515625" style="324" customWidth="1"/>
    <col min="18" max="19" width="2.28515625" style="324" customWidth="1"/>
    <col min="20" max="20" width="10.28515625" style="324" customWidth="1"/>
    <col min="21" max="22" width="2.28515625" style="324" customWidth="1"/>
    <col min="23" max="23" width="10.28515625" style="324" customWidth="1"/>
    <col min="24" max="25" width="2.28515625" style="622" customWidth="1"/>
    <col min="26" max="26" width="10.28515625" style="622" customWidth="1"/>
    <col min="27" max="28" width="2.28515625" style="324" customWidth="1"/>
    <col min="29" max="29" width="10.28515625" style="324" customWidth="1"/>
    <col min="30" max="31" width="2.28515625" style="324" customWidth="1"/>
    <col min="32" max="32" width="10.28515625" style="324" customWidth="1"/>
    <col min="33" max="16384" width="13.7109375" style="324"/>
  </cols>
  <sheetData>
    <row r="1" spans="1:32" ht="14.1"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4.1" customHeight="1" x14ac:dyDescent="0.25">
      <c r="A2" s="1620" t="s">
        <v>455</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x14ac:dyDescent="0.2">
      <c r="A3" s="1321"/>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619" t="s">
        <v>45</v>
      </c>
      <c r="B4" s="1606"/>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345"/>
      <c r="AC4" s="1507" t="s">
        <v>9</v>
      </c>
      <c r="AD4" s="1508"/>
      <c r="AE4" s="1508"/>
      <c r="AF4" s="1508"/>
    </row>
    <row r="5" spans="1:32" x14ac:dyDescent="0.2">
      <c r="A5" s="1321"/>
      <c r="B5" s="1321"/>
      <c r="C5" s="1321"/>
      <c r="D5" s="1321"/>
      <c r="E5" s="1321"/>
      <c r="F5" s="1321"/>
      <c r="G5" s="1321"/>
      <c r="H5" s="1321"/>
      <c r="I5" s="1321"/>
      <c r="J5" s="344"/>
      <c r="K5" s="344"/>
      <c r="L5" s="344"/>
      <c r="M5" s="344"/>
      <c r="N5" s="344"/>
      <c r="O5" s="344"/>
      <c r="P5" s="344"/>
      <c r="Q5" s="344"/>
      <c r="R5" s="344"/>
      <c r="S5" s="344"/>
      <c r="T5" s="344"/>
      <c r="U5" s="344"/>
      <c r="V5" s="344"/>
      <c r="W5" s="344"/>
      <c r="X5" s="344"/>
      <c r="Y5" s="344"/>
      <c r="Z5" s="344"/>
      <c r="AA5" s="344"/>
      <c r="AB5" s="344"/>
      <c r="AC5" s="341"/>
      <c r="AD5" s="341"/>
      <c r="AE5" s="341"/>
      <c r="AF5" s="341"/>
    </row>
    <row r="6" spans="1:32" ht="25.9" customHeight="1" x14ac:dyDescent="0.25">
      <c r="A6" s="1321"/>
      <c r="B6" s="1321"/>
      <c r="C6" s="1321"/>
      <c r="D6" s="337"/>
      <c r="E6" s="1388" t="s">
        <v>630</v>
      </c>
      <c r="F6" s="338"/>
      <c r="G6" s="344"/>
      <c r="H6" s="1389" t="s">
        <v>547</v>
      </c>
      <c r="I6" s="1368"/>
      <c r="J6" s="344"/>
      <c r="K6" s="1389" t="s">
        <v>493</v>
      </c>
      <c r="L6" s="1368"/>
      <c r="M6" s="1324"/>
      <c r="N6" s="334" t="s">
        <v>326</v>
      </c>
      <c r="O6" s="1369"/>
      <c r="P6" s="337"/>
      <c r="Q6" s="1388" t="s">
        <v>10</v>
      </c>
      <c r="R6" s="1390"/>
      <c r="S6" s="1391"/>
      <c r="T6" s="1389" t="s">
        <v>327</v>
      </c>
      <c r="U6" s="1324"/>
      <c r="V6" s="1391"/>
      <c r="W6" s="1389" t="s">
        <v>0</v>
      </c>
      <c r="X6" s="1392"/>
      <c r="Y6" s="1392"/>
      <c r="Z6" s="1389" t="s">
        <v>1</v>
      </c>
      <c r="AA6" s="1324"/>
      <c r="AB6" s="1324"/>
      <c r="AC6" s="1389" t="s">
        <v>630</v>
      </c>
      <c r="AD6" s="1311"/>
      <c r="AE6" s="1311"/>
      <c r="AF6" s="1389" t="s">
        <v>10</v>
      </c>
    </row>
    <row r="7" spans="1:32" x14ac:dyDescent="0.2">
      <c r="A7" s="1321"/>
      <c r="B7" s="1321"/>
      <c r="C7" s="1321"/>
      <c r="D7" s="342"/>
      <c r="E7" s="341"/>
      <c r="F7" s="343"/>
      <c r="G7" s="344"/>
      <c r="H7" s="341"/>
      <c r="I7" s="345"/>
      <c r="J7" s="344"/>
      <c r="K7" s="341"/>
      <c r="L7" s="345"/>
      <c r="M7" s="344"/>
      <c r="N7" s="341"/>
      <c r="O7" s="1321"/>
      <c r="P7" s="342"/>
      <c r="Q7" s="341"/>
      <c r="R7" s="343"/>
      <c r="S7" s="344"/>
      <c r="T7" s="341"/>
      <c r="U7" s="345"/>
      <c r="V7" s="344"/>
      <c r="W7" s="341"/>
      <c r="X7" s="344"/>
      <c r="Y7" s="344"/>
      <c r="Z7" s="341"/>
      <c r="AA7" s="345"/>
      <c r="AB7" s="344"/>
      <c r="AC7" s="341"/>
      <c r="AD7" s="1321"/>
      <c r="AE7" s="1321"/>
      <c r="AF7" s="341"/>
    </row>
    <row r="8" spans="1:32" ht="12" customHeight="1" x14ac:dyDescent="0.2">
      <c r="A8" s="1649" t="s">
        <v>456</v>
      </c>
      <c r="B8" s="1606"/>
      <c r="C8" s="1321"/>
      <c r="D8" s="342"/>
      <c r="E8" s="345"/>
      <c r="F8" s="343"/>
      <c r="G8" s="344"/>
      <c r="H8" s="1321"/>
      <c r="I8" s="345"/>
      <c r="J8" s="344"/>
      <c r="K8" s="1321"/>
      <c r="L8" s="345"/>
      <c r="M8" s="344"/>
      <c r="N8" s="1321"/>
      <c r="O8" s="1321"/>
      <c r="P8" s="342"/>
      <c r="Q8" s="345"/>
      <c r="R8" s="343"/>
      <c r="S8" s="344"/>
      <c r="T8" s="1321"/>
      <c r="U8" s="345"/>
      <c r="V8" s="344"/>
      <c r="W8" s="1321"/>
      <c r="X8" s="1321"/>
      <c r="Y8" s="1321"/>
      <c r="Z8" s="1321"/>
      <c r="AA8" s="345"/>
      <c r="AB8" s="344"/>
      <c r="AC8" s="1321"/>
      <c r="AD8" s="1321"/>
      <c r="AE8" s="1321"/>
      <c r="AF8" s="1321"/>
    </row>
    <row r="9" spans="1:32" ht="12" customHeight="1" x14ac:dyDescent="0.2">
      <c r="A9" s="1646" t="s">
        <v>180</v>
      </c>
      <c r="B9" s="1646"/>
      <c r="C9" s="1321"/>
      <c r="D9" s="342"/>
      <c r="E9" s="346">
        <v>434</v>
      </c>
      <c r="F9" s="364"/>
      <c r="G9" s="361"/>
      <c r="H9" s="347">
        <v>492</v>
      </c>
      <c r="I9" s="769"/>
      <c r="J9" s="361"/>
      <c r="K9" s="347">
        <v>478</v>
      </c>
      <c r="L9" s="769"/>
      <c r="M9" s="346"/>
      <c r="N9" s="347">
        <v>399</v>
      </c>
      <c r="O9" s="348"/>
      <c r="P9" s="349"/>
      <c r="Q9" s="346">
        <v>420</v>
      </c>
      <c r="R9" s="350"/>
      <c r="S9" s="346"/>
      <c r="T9" s="347">
        <v>472</v>
      </c>
      <c r="U9" s="769"/>
      <c r="V9" s="346"/>
      <c r="W9" s="347">
        <v>475</v>
      </c>
      <c r="X9" s="347"/>
      <c r="Y9" s="347"/>
      <c r="Z9" s="347">
        <v>375</v>
      </c>
      <c r="AA9" s="769"/>
      <c r="AB9" s="346"/>
      <c r="AC9" s="347">
        <v>1803</v>
      </c>
      <c r="AD9" s="348"/>
      <c r="AE9" s="348"/>
      <c r="AF9" s="347">
        <v>1742</v>
      </c>
    </row>
    <row r="10" spans="1:32" ht="12" customHeight="1" x14ac:dyDescent="0.2">
      <c r="A10" s="1321"/>
      <c r="B10" s="1321"/>
      <c r="C10" s="1321"/>
      <c r="D10" s="342"/>
      <c r="E10" s="769"/>
      <c r="F10" s="364"/>
      <c r="G10" s="361"/>
      <c r="H10" s="348"/>
      <c r="I10" s="769"/>
      <c r="J10" s="361"/>
      <c r="K10" s="348"/>
      <c r="L10" s="769"/>
      <c r="M10" s="346"/>
      <c r="N10" s="348"/>
      <c r="O10" s="348"/>
      <c r="P10" s="349"/>
      <c r="Q10" s="769"/>
      <c r="R10" s="350"/>
      <c r="S10" s="346"/>
      <c r="T10" s="348"/>
      <c r="U10" s="769"/>
      <c r="V10" s="346"/>
      <c r="W10" s="348"/>
      <c r="X10" s="348"/>
      <c r="Y10" s="348"/>
      <c r="Z10" s="348"/>
      <c r="AA10" s="769"/>
      <c r="AB10" s="346"/>
      <c r="AC10" s="348"/>
      <c r="AD10" s="348"/>
      <c r="AE10" s="348"/>
      <c r="AF10" s="348"/>
    </row>
    <row r="11" spans="1:32" ht="12" customHeight="1" x14ac:dyDescent="0.2">
      <c r="A11" s="1646" t="s">
        <v>181</v>
      </c>
      <c r="B11" s="1646"/>
      <c r="C11" s="1321"/>
      <c r="D11" s="342"/>
      <c r="E11" s="346">
        <v>449</v>
      </c>
      <c r="F11" s="364"/>
      <c r="G11" s="361"/>
      <c r="H11" s="347">
        <v>447</v>
      </c>
      <c r="I11" s="769"/>
      <c r="J11" s="361"/>
      <c r="K11" s="347">
        <v>440</v>
      </c>
      <c r="L11" s="769"/>
      <c r="M11" s="346"/>
      <c r="N11" s="347">
        <v>437</v>
      </c>
      <c r="O11" s="348"/>
      <c r="P11" s="349"/>
      <c r="Q11" s="346">
        <v>432</v>
      </c>
      <c r="R11" s="350"/>
      <c r="S11" s="346"/>
      <c r="T11" s="347">
        <v>432</v>
      </c>
      <c r="U11" s="769"/>
      <c r="V11" s="346"/>
      <c r="W11" s="347">
        <v>432</v>
      </c>
      <c r="X11" s="347"/>
      <c r="Y11" s="347"/>
      <c r="Z11" s="347">
        <v>420</v>
      </c>
      <c r="AA11" s="769"/>
      <c r="AB11" s="346"/>
      <c r="AC11" s="347">
        <v>1773</v>
      </c>
      <c r="AD11" s="348"/>
      <c r="AE11" s="348"/>
      <c r="AF11" s="347">
        <v>1716</v>
      </c>
    </row>
    <row r="12" spans="1:32" ht="12" customHeight="1" x14ac:dyDescent="0.2">
      <c r="A12" s="1646" t="s">
        <v>59</v>
      </c>
      <c r="B12" s="1646"/>
      <c r="C12" s="1321"/>
      <c r="D12" s="342"/>
      <c r="E12" s="352">
        <v>31</v>
      </c>
      <c r="F12" s="364"/>
      <c r="G12" s="361"/>
      <c r="H12" s="353">
        <v>37</v>
      </c>
      <c r="I12" s="767"/>
      <c r="J12" s="361"/>
      <c r="K12" s="353">
        <v>35</v>
      </c>
      <c r="L12" s="767"/>
      <c r="M12" s="352"/>
      <c r="N12" s="353">
        <v>28</v>
      </c>
      <c r="O12" s="354"/>
      <c r="P12" s="355"/>
      <c r="Q12" s="352">
        <v>34</v>
      </c>
      <c r="R12" s="356"/>
      <c r="S12" s="352"/>
      <c r="T12" s="353">
        <v>36</v>
      </c>
      <c r="U12" s="767"/>
      <c r="V12" s="352"/>
      <c r="W12" s="353">
        <v>34</v>
      </c>
      <c r="X12" s="353"/>
      <c r="Y12" s="353"/>
      <c r="Z12" s="353">
        <v>28</v>
      </c>
      <c r="AA12" s="767"/>
      <c r="AB12" s="352"/>
      <c r="AC12" s="353">
        <v>131</v>
      </c>
      <c r="AD12" s="354"/>
      <c r="AE12" s="354"/>
      <c r="AF12" s="353">
        <v>132</v>
      </c>
    </row>
    <row r="13" spans="1:32" ht="12" customHeight="1" x14ac:dyDescent="0.2">
      <c r="A13" s="1646" t="s">
        <v>409</v>
      </c>
      <c r="B13" s="1646"/>
      <c r="C13" s="1321"/>
      <c r="D13" s="342"/>
      <c r="E13" s="352">
        <v>-225</v>
      </c>
      <c r="F13" s="364"/>
      <c r="G13" s="361"/>
      <c r="H13" s="353">
        <v>-277</v>
      </c>
      <c r="I13" s="767"/>
      <c r="J13" s="361"/>
      <c r="K13" s="353">
        <v>-281</v>
      </c>
      <c r="L13" s="767"/>
      <c r="M13" s="352"/>
      <c r="N13" s="353">
        <v>-292</v>
      </c>
      <c r="O13" s="354"/>
      <c r="P13" s="355"/>
      <c r="Q13" s="352">
        <v>-316</v>
      </c>
      <c r="R13" s="356"/>
      <c r="S13" s="352"/>
      <c r="T13" s="353">
        <v>-305</v>
      </c>
      <c r="U13" s="767"/>
      <c r="V13" s="352"/>
      <c r="W13" s="353">
        <v>-260</v>
      </c>
      <c r="X13" s="353"/>
      <c r="Y13" s="353"/>
      <c r="Z13" s="353">
        <v>-257</v>
      </c>
      <c r="AA13" s="767"/>
      <c r="AB13" s="352"/>
      <c r="AC13" s="353">
        <v>-1075</v>
      </c>
      <c r="AD13" s="354"/>
      <c r="AE13" s="354"/>
      <c r="AF13" s="353">
        <v>-1138</v>
      </c>
    </row>
    <row r="14" spans="1:32" ht="12" customHeight="1" x14ac:dyDescent="0.2">
      <c r="A14" s="1646" t="s">
        <v>410</v>
      </c>
      <c r="B14" s="1646"/>
      <c r="C14" s="1321"/>
      <c r="D14" s="342"/>
      <c r="E14" s="358">
        <v>-159</v>
      </c>
      <c r="F14" s="364"/>
      <c r="G14" s="361"/>
      <c r="H14" s="358">
        <v>-156</v>
      </c>
      <c r="I14" s="767"/>
      <c r="J14" s="361"/>
      <c r="K14" s="358">
        <v>-146</v>
      </c>
      <c r="L14" s="767"/>
      <c r="M14" s="352"/>
      <c r="N14" s="358">
        <v>-143</v>
      </c>
      <c r="O14" s="354"/>
      <c r="P14" s="355"/>
      <c r="Q14" s="358">
        <v>-161</v>
      </c>
      <c r="R14" s="356"/>
      <c r="S14" s="352"/>
      <c r="T14" s="358">
        <v>-157</v>
      </c>
      <c r="U14" s="767"/>
      <c r="V14" s="352"/>
      <c r="W14" s="358">
        <v>-145</v>
      </c>
      <c r="X14" s="352"/>
      <c r="Y14" s="352"/>
      <c r="Z14" s="358">
        <v>-140</v>
      </c>
      <c r="AA14" s="767"/>
      <c r="AB14" s="352"/>
      <c r="AC14" s="358">
        <v>-604</v>
      </c>
      <c r="AD14" s="354"/>
      <c r="AE14" s="354"/>
      <c r="AF14" s="358">
        <v>-603</v>
      </c>
    </row>
    <row r="15" spans="1:32" ht="13.5" thickBot="1" x14ac:dyDescent="0.25">
      <c r="A15" s="1639" t="str">
        <f>IF(K15&lt;0,"Underwriting (loss) income","Underwriting income (loss)")</f>
        <v>Underwriting income (loss)</v>
      </c>
      <c r="B15" s="1639"/>
      <c r="C15" s="1321"/>
      <c r="D15" s="342"/>
      <c r="E15" s="359">
        <v>96</v>
      </c>
      <c r="F15" s="364"/>
      <c r="G15" s="361"/>
      <c r="H15" s="359">
        <v>51</v>
      </c>
      <c r="I15" s="769"/>
      <c r="J15" s="361"/>
      <c r="K15" s="359">
        <v>48</v>
      </c>
      <c r="L15" s="769"/>
      <c r="M15" s="346"/>
      <c r="N15" s="359">
        <v>30</v>
      </c>
      <c r="O15" s="348"/>
      <c r="P15" s="349"/>
      <c r="Q15" s="359">
        <v>-11</v>
      </c>
      <c r="R15" s="350"/>
      <c r="S15" s="346"/>
      <c r="T15" s="359">
        <v>6</v>
      </c>
      <c r="U15" s="769"/>
      <c r="V15" s="346"/>
      <c r="W15" s="359">
        <v>61</v>
      </c>
      <c r="X15" s="346"/>
      <c r="Y15" s="346"/>
      <c r="Z15" s="359">
        <v>51</v>
      </c>
      <c r="AA15" s="769"/>
      <c r="AB15" s="346"/>
      <c r="AC15" s="359">
        <v>225</v>
      </c>
      <c r="AD15" s="348"/>
      <c r="AE15" s="348"/>
      <c r="AF15" s="359">
        <v>107</v>
      </c>
    </row>
    <row r="16" spans="1:32" ht="12" customHeight="1" thickTop="1" x14ac:dyDescent="0.2">
      <c r="A16" s="1321"/>
      <c r="B16" s="1321"/>
      <c r="C16" s="1321"/>
      <c r="D16" s="342"/>
      <c r="E16" s="361"/>
      <c r="F16" s="364"/>
      <c r="G16" s="361"/>
      <c r="H16" s="361"/>
      <c r="I16" s="365"/>
      <c r="J16" s="361"/>
      <c r="K16" s="361"/>
      <c r="L16" s="365"/>
      <c r="M16" s="361"/>
      <c r="N16" s="361"/>
      <c r="O16" s="362"/>
      <c r="P16" s="363"/>
      <c r="Q16" s="361"/>
      <c r="R16" s="364"/>
      <c r="S16" s="361"/>
      <c r="T16" s="361"/>
      <c r="U16" s="365"/>
      <c r="V16" s="361"/>
      <c r="W16" s="361"/>
      <c r="X16" s="361"/>
      <c r="Y16" s="361"/>
      <c r="Z16" s="361"/>
      <c r="AA16" s="365"/>
      <c r="AB16" s="361"/>
      <c r="AC16" s="361"/>
      <c r="AD16" s="362"/>
      <c r="AE16" s="362"/>
      <c r="AF16" s="1393"/>
    </row>
    <row r="17" spans="1:32" ht="12" customHeight="1" x14ac:dyDescent="0.2">
      <c r="A17" s="1646" t="s">
        <v>372</v>
      </c>
      <c r="B17" s="1646"/>
      <c r="C17" s="1321"/>
      <c r="D17" s="342"/>
      <c r="E17" s="1111">
        <v>50.1</v>
      </c>
      <c r="F17" s="364"/>
      <c r="G17" s="361"/>
      <c r="H17" s="1109">
        <v>62</v>
      </c>
      <c r="I17" s="1110"/>
      <c r="J17" s="361"/>
      <c r="K17" s="1109">
        <v>63.9</v>
      </c>
      <c r="L17" s="1110"/>
      <c r="M17" s="1111"/>
      <c r="N17" s="1109">
        <v>66.8</v>
      </c>
      <c r="O17" s="1112"/>
      <c r="P17" s="1113"/>
      <c r="Q17" s="1111">
        <v>73.099999999999994</v>
      </c>
      <c r="R17" s="1114"/>
      <c r="S17" s="1111"/>
      <c r="T17" s="1109">
        <v>70.599999999999994</v>
      </c>
      <c r="U17" s="1110"/>
      <c r="V17" s="1111"/>
      <c r="W17" s="1109">
        <v>60.2</v>
      </c>
      <c r="X17" s="1109"/>
      <c r="Y17" s="1109"/>
      <c r="Z17" s="1109">
        <v>61.2</v>
      </c>
      <c r="AA17" s="1110"/>
      <c r="AB17" s="1111"/>
      <c r="AC17" s="1109">
        <v>60.6</v>
      </c>
      <c r="AD17" s="1112"/>
      <c r="AE17" s="1112"/>
      <c r="AF17" s="1109">
        <v>66.3</v>
      </c>
    </row>
    <row r="18" spans="1:32" ht="12" customHeight="1" x14ac:dyDescent="0.2">
      <c r="A18" s="1646" t="s">
        <v>412</v>
      </c>
      <c r="B18" s="1646"/>
      <c r="C18" s="1321"/>
      <c r="D18" s="342"/>
      <c r="E18" s="1111">
        <v>4.2</v>
      </c>
      <c r="F18" s="364"/>
      <c r="G18" s="361"/>
      <c r="H18" s="1109">
        <v>5.0999999999999996</v>
      </c>
      <c r="I18" s="1110"/>
      <c r="J18" s="361"/>
      <c r="K18" s="1109">
        <v>13</v>
      </c>
      <c r="L18" s="1110"/>
      <c r="M18" s="1111"/>
      <c r="N18" s="1109">
        <v>14.6</v>
      </c>
      <c r="O18" s="1112"/>
      <c r="P18" s="1113"/>
      <c r="Q18" s="1111">
        <v>20.100000000000001</v>
      </c>
      <c r="R18" s="1114"/>
      <c r="S18" s="1111"/>
      <c r="T18" s="1109">
        <v>11.8</v>
      </c>
      <c r="U18" s="1110"/>
      <c r="V18" s="1111"/>
      <c r="W18" s="1109">
        <v>10.7</v>
      </c>
      <c r="X18" s="1109"/>
      <c r="Y18" s="1109"/>
      <c r="Z18" s="1109">
        <v>6.5</v>
      </c>
      <c r="AA18" s="1110"/>
      <c r="AB18" s="1111"/>
      <c r="AC18" s="1109">
        <v>9.1999999999999993</v>
      </c>
      <c r="AD18" s="1112"/>
      <c r="AE18" s="1112"/>
      <c r="AF18" s="1109">
        <v>12.3</v>
      </c>
    </row>
    <row r="19" spans="1:32" ht="12" customHeight="1" x14ac:dyDescent="0.2">
      <c r="A19" s="1617" t="s">
        <v>373</v>
      </c>
      <c r="B19" s="1617"/>
      <c r="C19" s="1321"/>
      <c r="D19" s="342"/>
      <c r="E19" s="1115">
        <v>-1.1000000000000001</v>
      </c>
      <c r="F19" s="364"/>
      <c r="G19" s="361"/>
      <c r="H19" s="1115">
        <v>2.5</v>
      </c>
      <c r="I19" s="1110"/>
      <c r="J19" s="361"/>
      <c r="K19" s="1115">
        <v>0.4</v>
      </c>
      <c r="L19" s="1110"/>
      <c r="M19" s="1111"/>
      <c r="N19" s="1115">
        <v>0.2</v>
      </c>
      <c r="O19" s="1112"/>
      <c r="P19" s="1113"/>
      <c r="Q19" s="1115">
        <v>2.5</v>
      </c>
      <c r="R19" s="1114"/>
      <c r="S19" s="1111"/>
      <c r="T19" s="1115">
        <v>1.8</v>
      </c>
      <c r="U19" s="1110"/>
      <c r="V19" s="1111"/>
      <c r="W19" s="1115">
        <v>-1.4</v>
      </c>
      <c r="X19" s="1111"/>
      <c r="Y19" s="1111"/>
      <c r="Z19" s="1115">
        <v>-0.7</v>
      </c>
      <c r="AA19" s="1110"/>
      <c r="AB19" s="1111"/>
      <c r="AC19" s="1115">
        <v>0.5</v>
      </c>
      <c r="AD19" s="1112"/>
      <c r="AE19" s="1112"/>
      <c r="AF19" s="1115">
        <v>0.6</v>
      </c>
    </row>
    <row r="20" spans="1:32" ht="12" customHeight="1" x14ac:dyDescent="0.2">
      <c r="A20" s="1639" t="s">
        <v>374</v>
      </c>
      <c r="B20" s="1639"/>
      <c r="C20" s="1321"/>
      <c r="D20" s="342"/>
      <c r="E20" s="1119">
        <v>47</v>
      </c>
      <c r="F20" s="364"/>
      <c r="G20" s="361"/>
      <c r="H20" s="1119">
        <v>54.4</v>
      </c>
      <c r="I20" s="1110"/>
      <c r="J20" s="361"/>
      <c r="K20" s="1119">
        <v>50.5</v>
      </c>
      <c r="L20" s="1110"/>
      <c r="M20" s="1111"/>
      <c r="N20" s="1119">
        <v>52</v>
      </c>
      <c r="O20" s="1112"/>
      <c r="P20" s="1113"/>
      <c r="Q20" s="1119">
        <v>50.499999999999993</v>
      </c>
      <c r="R20" s="1114"/>
      <c r="S20" s="1111"/>
      <c r="T20" s="1119">
        <v>57</v>
      </c>
      <c r="U20" s="1110"/>
      <c r="V20" s="1111"/>
      <c r="W20" s="1119">
        <v>50.9</v>
      </c>
      <c r="X20" s="1111"/>
      <c r="Y20" s="1111"/>
      <c r="Z20" s="1119">
        <v>55.400000000000006</v>
      </c>
      <c r="AA20" s="1110"/>
      <c r="AB20" s="1111"/>
      <c r="AC20" s="1119">
        <v>50.9</v>
      </c>
      <c r="AD20" s="1112"/>
      <c r="AE20" s="1112"/>
      <c r="AF20" s="1119">
        <v>53.4</v>
      </c>
    </row>
    <row r="21" spans="1:32" ht="12" customHeight="1" x14ac:dyDescent="0.2">
      <c r="A21" s="1321"/>
      <c r="B21" s="1321"/>
      <c r="C21" s="1321"/>
      <c r="D21" s="342"/>
      <c r="E21" s="1110"/>
      <c r="F21" s="364"/>
      <c r="G21" s="361"/>
      <c r="H21" s="1112"/>
      <c r="I21" s="1110"/>
      <c r="J21" s="361"/>
      <c r="K21" s="1112"/>
      <c r="L21" s="1110"/>
      <c r="M21" s="1111"/>
      <c r="N21" s="1112"/>
      <c r="O21" s="1112"/>
      <c r="P21" s="1113"/>
      <c r="Q21" s="1110"/>
      <c r="R21" s="1114"/>
      <c r="S21" s="1111"/>
      <c r="T21" s="1112"/>
      <c r="U21" s="1110"/>
      <c r="V21" s="1111"/>
      <c r="W21" s="1112"/>
      <c r="X21" s="1112"/>
      <c r="Y21" s="1112"/>
      <c r="Z21" s="1112"/>
      <c r="AA21" s="1110"/>
      <c r="AB21" s="1111"/>
      <c r="AC21" s="1112"/>
      <c r="AD21" s="1112"/>
      <c r="AE21" s="1112"/>
      <c r="AF21" s="1112"/>
    </row>
    <row r="22" spans="1:32" ht="14.1" customHeight="1" x14ac:dyDescent="0.2">
      <c r="A22" s="1646" t="s">
        <v>457</v>
      </c>
      <c r="B22" s="1646"/>
      <c r="C22" s="1321"/>
      <c r="D22" s="342"/>
      <c r="E22" s="1111">
        <v>28.5</v>
      </c>
      <c r="F22" s="364"/>
      <c r="G22" s="361"/>
      <c r="H22" s="1109">
        <v>26.6</v>
      </c>
      <c r="I22" s="1110"/>
      <c r="J22" s="361"/>
      <c r="K22" s="1109">
        <v>25.2</v>
      </c>
      <c r="L22" s="1110"/>
      <c r="M22" s="1111"/>
      <c r="N22" s="1109">
        <v>26.3</v>
      </c>
      <c r="O22" s="1112"/>
      <c r="P22" s="1113"/>
      <c r="Q22" s="1111">
        <v>29.4</v>
      </c>
      <c r="R22" s="1114"/>
      <c r="S22" s="1111"/>
      <c r="T22" s="1109">
        <v>28</v>
      </c>
      <c r="U22" s="1110"/>
      <c r="V22" s="1111"/>
      <c r="W22" s="1109">
        <v>25.7</v>
      </c>
      <c r="X22" s="1109"/>
      <c r="Y22" s="1109"/>
      <c r="Z22" s="1109">
        <v>26.7</v>
      </c>
      <c r="AA22" s="1110"/>
      <c r="AB22" s="1111"/>
      <c r="AC22" s="1109">
        <v>26.7</v>
      </c>
      <c r="AD22" s="1112"/>
      <c r="AE22" s="1112"/>
      <c r="AF22" s="1109">
        <v>27.5</v>
      </c>
    </row>
    <row r="23" spans="1:32" ht="12" customHeight="1" x14ac:dyDescent="0.2">
      <c r="A23" s="1646"/>
      <c r="B23" s="1646"/>
      <c r="C23" s="1321"/>
      <c r="D23" s="342"/>
      <c r="E23" s="1110"/>
      <c r="F23" s="364"/>
      <c r="G23" s="361"/>
      <c r="H23" s="1112"/>
      <c r="I23" s="1110"/>
      <c r="J23" s="361"/>
      <c r="K23" s="1112"/>
      <c r="L23" s="1110"/>
      <c r="M23" s="1111"/>
      <c r="N23" s="1112"/>
      <c r="O23" s="1112"/>
      <c r="P23" s="1113"/>
      <c r="Q23" s="1110"/>
      <c r="R23" s="1114"/>
      <c r="S23" s="1111"/>
      <c r="T23" s="1112"/>
      <c r="U23" s="1110"/>
      <c r="V23" s="1111"/>
      <c r="W23" s="1112"/>
      <c r="X23" s="1112"/>
      <c r="Y23" s="1112"/>
      <c r="Z23" s="1112"/>
      <c r="AA23" s="1110"/>
      <c r="AB23" s="1111"/>
      <c r="AC23" s="1112"/>
      <c r="AD23" s="1112"/>
      <c r="AE23" s="1112"/>
      <c r="AF23" s="1112"/>
    </row>
    <row r="24" spans="1:32" ht="12" customHeight="1" x14ac:dyDescent="0.2">
      <c r="A24" s="1646" t="s">
        <v>384</v>
      </c>
      <c r="B24" s="1646"/>
      <c r="C24" s="1321"/>
      <c r="D24" s="342"/>
      <c r="E24" s="1111">
        <v>78.599999999999994</v>
      </c>
      <c r="F24" s="364"/>
      <c r="G24" s="361"/>
      <c r="H24" s="1109">
        <v>88.6</v>
      </c>
      <c r="I24" s="1110"/>
      <c r="J24" s="361"/>
      <c r="K24" s="1109">
        <v>89.1</v>
      </c>
      <c r="L24" s="1110"/>
      <c r="M24" s="1111"/>
      <c r="N24" s="1109">
        <v>93.1</v>
      </c>
      <c r="O24" s="1112"/>
      <c r="P24" s="1113"/>
      <c r="Q24" s="1111">
        <v>102.5</v>
      </c>
      <c r="R24" s="1114"/>
      <c r="S24" s="1111"/>
      <c r="T24" s="1109">
        <v>98.6</v>
      </c>
      <c r="U24" s="1110"/>
      <c r="V24" s="1111"/>
      <c r="W24" s="1109">
        <v>85.9</v>
      </c>
      <c r="X24" s="1109"/>
      <c r="Y24" s="1109"/>
      <c r="Z24" s="1109">
        <v>87.9</v>
      </c>
      <c r="AA24" s="1110"/>
      <c r="AB24" s="1111"/>
      <c r="AC24" s="1109">
        <v>87.3</v>
      </c>
      <c r="AD24" s="1112"/>
      <c r="AE24" s="1112"/>
      <c r="AF24" s="1109">
        <v>93.8</v>
      </c>
    </row>
    <row r="25" spans="1:32" ht="12" customHeight="1" x14ac:dyDescent="0.2">
      <c r="A25" s="1646" t="s">
        <v>376</v>
      </c>
      <c r="B25" s="1646"/>
      <c r="C25" s="1321"/>
      <c r="D25" s="342"/>
      <c r="E25" s="1111">
        <v>-4.2</v>
      </c>
      <c r="F25" s="364"/>
      <c r="G25" s="361"/>
      <c r="H25" s="1109">
        <v>-5.0999999999999996</v>
      </c>
      <c r="I25" s="1110"/>
      <c r="J25" s="361"/>
      <c r="K25" s="1109">
        <v>-13</v>
      </c>
      <c r="L25" s="1110"/>
      <c r="M25" s="1111"/>
      <c r="N25" s="1109">
        <v>-14.6</v>
      </c>
      <c r="O25" s="1112"/>
      <c r="P25" s="1113"/>
      <c r="Q25" s="1111">
        <v>-20.100000000000001</v>
      </c>
      <c r="R25" s="1114"/>
      <c r="S25" s="1111"/>
      <c r="T25" s="1109">
        <v>-11.8</v>
      </c>
      <c r="U25" s="1110"/>
      <c r="V25" s="1111"/>
      <c r="W25" s="1109">
        <v>-10.7</v>
      </c>
      <c r="X25" s="1109"/>
      <c r="Y25" s="1109"/>
      <c r="Z25" s="1109">
        <v>-6.5</v>
      </c>
      <c r="AA25" s="1110"/>
      <c r="AB25" s="1111"/>
      <c r="AC25" s="1109">
        <v>-9.1999999999999993</v>
      </c>
      <c r="AD25" s="1112"/>
      <c r="AE25" s="1112"/>
      <c r="AF25" s="1109">
        <v>-12.3</v>
      </c>
    </row>
    <row r="26" spans="1:32" ht="12" customHeight="1" x14ac:dyDescent="0.2">
      <c r="A26" s="1646" t="s">
        <v>377</v>
      </c>
      <c r="B26" s="1646"/>
      <c r="C26" s="1321"/>
      <c r="D26" s="342"/>
      <c r="E26" s="1115">
        <v>1.1000000000000001</v>
      </c>
      <c r="F26" s="364"/>
      <c r="G26" s="361"/>
      <c r="H26" s="1115">
        <v>-2.5</v>
      </c>
      <c r="I26" s="1110"/>
      <c r="J26" s="361"/>
      <c r="K26" s="1115">
        <v>-0.4</v>
      </c>
      <c r="L26" s="1110"/>
      <c r="M26" s="1111"/>
      <c r="N26" s="1115">
        <v>-0.2</v>
      </c>
      <c r="O26" s="1112"/>
      <c r="P26" s="1113"/>
      <c r="Q26" s="1115">
        <v>-2.5</v>
      </c>
      <c r="R26" s="1114"/>
      <c r="S26" s="1111"/>
      <c r="T26" s="1115">
        <v>-1.8</v>
      </c>
      <c r="U26" s="1110"/>
      <c r="V26" s="1111"/>
      <c r="W26" s="1115">
        <v>1.4</v>
      </c>
      <c r="X26" s="1111"/>
      <c r="Y26" s="1111"/>
      <c r="Z26" s="1115">
        <v>0.7</v>
      </c>
      <c r="AA26" s="1110"/>
      <c r="AB26" s="1111"/>
      <c r="AC26" s="1115">
        <v>-0.5</v>
      </c>
      <c r="AD26" s="1112"/>
      <c r="AE26" s="1112"/>
      <c r="AF26" s="1115">
        <v>-0.6</v>
      </c>
    </row>
    <row r="27" spans="1:32" ht="12" customHeight="1" thickBot="1" x14ac:dyDescent="0.25">
      <c r="A27" s="1639" t="s">
        <v>378</v>
      </c>
      <c r="B27" s="1639"/>
      <c r="C27" s="1321"/>
      <c r="D27" s="342"/>
      <c r="E27" s="1118">
        <v>75.5</v>
      </c>
      <c r="F27" s="364"/>
      <c r="G27" s="361"/>
      <c r="H27" s="1118">
        <v>81</v>
      </c>
      <c r="I27" s="1110"/>
      <c r="J27" s="361"/>
      <c r="K27" s="1118">
        <v>75.7</v>
      </c>
      <c r="L27" s="1110"/>
      <c r="M27" s="1111"/>
      <c r="N27" s="1118">
        <v>78.3</v>
      </c>
      <c r="O27" s="1112"/>
      <c r="P27" s="1113"/>
      <c r="Q27" s="1118">
        <v>79.900000000000006</v>
      </c>
      <c r="R27" s="1114"/>
      <c r="S27" s="1111"/>
      <c r="T27" s="1118">
        <v>85</v>
      </c>
      <c r="U27" s="1110"/>
      <c r="V27" s="1111"/>
      <c r="W27" s="1118">
        <v>76.600000000000009</v>
      </c>
      <c r="X27" s="1111"/>
      <c r="Y27" s="1111"/>
      <c r="Z27" s="1118">
        <v>82.100000000000009</v>
      </c>
      <c r="AA27" s="1110"/>
      <c r="AB27" s="1111"/>
      <c r="AC27" s="1118">
        <v>77.599999999999994</v>
      </c>
      <c r="AD27" s="1112"/>
      <c r="AE27" s="1112"/>
      <c r="AF27" s="1118">
        <v>80.900000000000006</v>
      </c>
    </row>
    <row r="28" spans="1:32" ht="12" customHeight="1" thickTop="1" x14ac:dyDescent="0.2">
      <c r="A28" s="1321"/>
      <c r="B28" s="1321"/>
      <c r="C28" s="1321"/>
      <c r="D28" s="342"/>
      <c r="E28" s="361"/>
      <c r="F28" s="364"/>
      <c r="G28" s="361"/>
      <c r="H28" s="361"/>
      <c r="I28" s="365"/>
      <c r="J28" s="361"/>
      <c r="K28" s="361"/>
      <c r="L28" s="365"/>
      <c r="M28" s="361"/>
      <c r="N28" s="361"/>
      <c r="O28" s="362"/>
      <c r="P28" s="363"/>
      <c r="Q28" s="361"/>
      <c r="R28" s="364"/>
      <c r="S28" s="361"/>
      <c r="T28" s="361"/>
      <c r="U28" s="365"/>
      <c r="V28" s="361"/>
      <c r="W28" s="361"/>
      <c r="X28" s="361"/>
      <c r="Y28" s="361"/>
      <c r="Z28" s="361"/>
      <c r="AA28" s="365"/>
      <c r="AB28" s="361"/>
      <c r="AC28" s="361"/>
      <c r="AD28" s="362"/>
      <c r="AE28" s="362"/>
      <c r="AF28" s="361"/>
    </row>
    <row r="29" spans="1:32" ht="12" customHeight="1" x14ac:dyDescent="0.2">
      <c r="A29" s="1649" t="s">
        <v>458</v>
      </c>
      <c r="B29" s="1606"/>
      <c r="C29" s="1321"/>
      <c r="D29" s="342"/>
      <c r="E29" s="365"/>
      <c r="F29" s="364"/>
      <c r="G29" s="361"/>
      <c r="H29" s="362"/>
      <c r="I29" s="365"/>
      <c r="J29" s="361"/>
      <c r="K29" s="362"/>
      <c r="L29" s="365"/>
      <c r="M29" s="361"/>
      <c r="N29" s="362"/>
      <c r="O29" s="362"/>
      <c r="P29" s="363"/>
      <c r="Q29" s="365"/>
      <c r="R29" s="364"/>
      <c r="S29" s="361"/>
      <c r="T29" s="362"/>
      <c r="U29" s="365"/>
      <c r="V29" s="361"/>
      <c r="W29" s="362"/>
      <c r="X29" s="362"/>
      <c r="Y29" s="362"/>
      <c r="Z29" s="362"/>
      <c r="AA29" s="365"/>
      <c r="AB29" s="361"/>
      <c r="AC29" s="362"/>
      <c r="AD29" s="362"/>
      <c r="AE29" s="362"/>
      <c r="AF29" s="362"/>
    </row>
    <row r="30" spans="1:32" ht="12" customHeight="1" x14ac:dyDescent="0.2">
      <c r="A30" s="1646" t="s">
        <v>180</v>
      </c>
      <c r="B30" s="1646"/>
      <c r="C30" s="1321"/>
      <c r="D30" s="342"/>
      <c r="E30" s="346">
        <v>2</v>
      </c>
      <c r="F30" s="364"/>
      <c r="G30" s="361"/>
      <c r="H30" s="347">
        <v>2</v>
      </c>
      <c r="I30" s="769"/>
      <c r="J30" s="361"/>
      <c r="K30" s="347">
        <v>2</v>
      </c>
      <c r="L30" s="769"/>
      <c r="M30" s="346"/>
      <c r="N30" s="347">
        <v>2</v>
      </c>
      <c r="O30" s="348"/>
      <c r="P30" s="349"/>
      <c r="Q30" s="346">
        <v>2</v>
      </c>
      <c r="R30" s="350"/>
      <c r="S30" s="346"/>
      <c r="T30" s="347">
        <v>2</v>
      </c>
      <c r="U30" s="769"/>
      <c r="V30" s="346"/>
      <c r="W30" s="347">
        <v>2</v>
      </c>
      <c r="X30" s="347"/>
      <c r="Y30" s="347"/>
      <c r="Z30" s="347">
        <v>2</v>
      </c>
      <c r="AA30" s="769"/>
      <c r="AB30" s="346"/>
      <c r="AC30" s="347">
        <v>8</v>
      </c>
      <c r="AD30" s="348"/>
      <c r="AE30" s="348"/>
      <c r="AF30" s="347">
        <v>8</v>
      </c>
    </row>
    <row r="31" spans="1:32" ht="12" customHeight="1" x14ac:dyDescent="0.2">
      <c r="A31" s="1646"/>
      <c r="B31" s="1646"/>
      <c r="C31" s="1321"/>
      <c r="D31" s="342"/>
      <c r="E31" s="769"/>
      <c r="F31" s="364"/>
      <c r="G31" s="361"/>
      <c r="H31" s="348"/>
      <c r="I31" s="769"/>
      <c r="J31" s="361"/>
      <c r="K31" s="348"/>
      <c r="L31" s="769"/>
      <c r="M31" s="346"/>
      <c r="N31" s="348"/>
      <c r="O31" s="348"/>
      <c r="P31" s="349"/>
      <c r="Q31" s="769"/>
      <c r="R31" s="350"/>
      <c r="S31" s="346"/>
      <c r="T31" s="348"/>
      <c r="U31" s="769"/>
      <c r="V31" s="346"/>
      <c r="W31" s="348"/>
      <c r="X31" s="348"/>
      <c r="Y31" s="348"/>
      <c r="Z31" s="348"/>
      <c r="AA31" s="769"/>
      <c r="AB31" s="346"/>
      <c r="AC31" s="348"/>
      <c r="AD31" s="348"/>
      <c r="AE31" s="348"/>
      <c r="AF31" s="348"/>
    </row>
    <row r="32" spans="1:32" ht="12" customHeight="1" x14ac:dyDescent="0.2">
      <c r="A32" s="1646" t="s">
        <v>181</v>
      </c>
      <c r="B32" s="1646"/>
      <c r="C32" s="1321"/>
      <c r="D32" s="342"/>
      <c r="E32" s="346">
        <v>2</v>
      </c>
      <c r="F32" s="364"/>
      <c r="G32" s="361"/>
      <c r="H32" s="347">
        <v>2</v>
      </c>
      <c r="I32" s="769"/>
      <c r="J32" s="361"/>
      <c r="K32" s="347">
        <v>2</v>
      </c>
      <c r="L32" s="769"/>
      <c r="M32" s="346"/>
      <c r="N32" s="347">
        <v>2</v>
      </c>
      <c r="O32" s="348"/>
      <c r="P32" s="349"/>
      <c r="Q32" s="346">
        <v>2</v>
      </c>
      <c r="R32" s="350"/>
      <c r="S32" s="346"/>
      <c r="T32" s="347">
        <v>2</v>
      </c>
      <c r="U32" s="769"/>
      <c r="V32" s="346"/>
      <c r="W32" s="347">
        <v>2</v>
      </c>
      <c r="X32" s="347"/>
      <c r="Y32" s="347"/>
      <c r="Z32" s="347">
        <v>2</v>
      </c>
      <c r="AA32" s="769"/>
      <c r="AB32" s="346"/>
      <c r="AC32" s="347">
        <v>8</v>
      </c>
      <c r="AD32" s="348"/>
      <c r="AE32" s="348"/>
      <c r="AF32" s="347">
        <v>8</v>
      </c>
    </row>
    <row r="33" spans="1:32" ht="12" customHeight="1" x14ac:dyDescent="0.2">
      <c r="A33" s="1646" t="s">
        <v>409</v>
      </c>
      <c r="B33" s="1646"/>
      <c r="C33" s="1321"/>
      <c r="D33" s="342"/>
      <c r="E33" s="352">
        <v>-2</v>
      </c>
      <c r="F33" s="364"/>
      <c r="G33" s="361"/>
      <c r="H33" s="353">
        <v>0</v>
      </c>
      <c r="I33" s="767"/>
      <c r="J33" s="361"/>
      <c r="K33" s="353">
        <v>-1</v>
      </c>
      <c r="L33" s="767"/>
      <c r="M33" s="352"/>
      <c r="N33" s="353">
        <v>-2</v>
      </c>
      <c r="O33" s="354"/>
      <c r="P33" s="355"/>
      <c r="Q33" s="352">
        <v>-2</v>
      </c>
      <c r="R33" s="356"/>
      <c r="S33" s="352"/>
      <c r="T33" s="353">
        <v>0</v>
      </c>
      <c r="U33" s="767"/>
      <c r="V33" s="352"/>
      <c r="W33" s="353">
        <v>-2</v>
      </c>
      <c r="X33" s="353"/>
      <c r="Y33" s="353"/>
      <c r="Z33" s="353">
        <v>-1</v>
      </c>
      <c r="AA33" s="767"/>
      <c r="AB33" s="352"/>
      <c r="AC33" s="353">
        <v>-5</v>
      </c>
      <c r="AD33" s="354"/>
      <c r="AE33" s="354"/>
      <c r="AF33" s="353">
        <v>-5</v>
      </c>
    </row>
    <row r="34" spans="1:32" ht="12" customHeight="1" x14ac:dyDescent="0.2">
      <c r="A34" s="1646" t="s">
        <v>410</v>
      </c>
      <c r="B34" s="1646"/>
      <c r="C34" s="1321"/>
      <c r="D34" s="342"/>
      <c r="E34" s="358">
        <v>0</v>
      </c>
      <c r="F34" s="364"/>
      <c r="G34" s="361"/>
      <c r="H34" s="358">
        <v>0</v>
      </c>
      <c r="I34" s="767"/>
      <c r="J34" s="361"/>
      <c r="K34" s="358">
        <v>-1</v>
      </c>
      <c r="L34" s="767"/>
      <c r="M34" s="352"/>
      <c r="N34" s="358">
        <v>0</v>
      </c>
      <c r="O34" s="354"/>
      <c r="P34" s="355"/>
      <c r="Q34" s="358">
        <v>-1</v>
      </c>
      <c r="R34" s="356"/>
      <c r="S34" s="352"/>
      <c r="T34" s="358">
        <v>-1</v>
      </c>
      <c r="U34" s="767"/>
      <c r="V34" s="352"/>
      <c r="W34" s="358">
        <v>0</v>
      </c>
      <c r="X34" s="352"/>
      <c r="Y34" s="352"/>
      <c r="Z34" s="358">
        <v>-1</v>
      </c>
      <c r="AA34" s="767"/>
      <c r="AB34" s="352"/>
      <c r="AC34" s="358">
        <v>-1</v>
      </c>
      <c r="AD34" s="354"/>
      <c r="AE34" s="354"/>
      <c r="AF34" s="358">
        <v>-3</v>
      </c>
    </row>
    <row r="35" spans="1:32" ht="12" customHeight="1" thickBot="1" x14ac:dyDescent="0.25">
      <c r="A35" s="1639" t="s">
        <v>62</v>
      </c>
      <c r="B35" s="1639"/>
      <c r="C35" s="1321"/>
      <c r="D35" s="342"/>
      <c r="E35" s="359">
        <v>0</v>
      </c>
      <c r="F35" s="364"/>
      <c r="G35" s="361"/>
      <c r="H35" s="359">
        <v>2</v>
      </c>
      <c r="I35" s="769"/>
      <c r="J35" s="361"/>
      <c r="K35" s="359">
        <v>0</v>
      </c>
      <c r="L35" s="769"/>
      <c r="M35" s="346"/>
      <c r="N35" s="359">
        <v>0</v>
      </c>
      <c r="O35" s="348"/>
      <c r="P35" s="349"/>
      <c r="Q35" s="359">
        <v>-1</v>
      </c>
      <c r="R35" s="350"/>
      <c r="S35" s="346"/>
      <c r="T35" s="359">
        <v>1</v>
      </c>
      <c r="U35" s="769"/>
      <c r="V35" s="346"/>
      <c r="W35" s="359">
        <v>0</v>
      </c>
      <c r="X35" s="346"/>
      <c r="Y35" s="346"/>
      <c r="Z35" s="359">
        <v>0</v>
      </c>
      <c r="AA35" s="769"/>
      <c r="AB35" s="346"/>
      <c r="AC35" s="359">
        <v>2</v>
      </c>
      <c r="AD35" s="348"/>
      <c r="AE35" s="348"/>
      <c r="AF35" s="359">
        <v>0</v>
      </c>
    </row>
    <row r="36" spans="1:32" ht="12" customHeight="1" thickTop="1" x14ac:dyDescent="0.2">
      <c r="A36" s="1321"/>
      <c r="B36" s="1321"/>
      <c r="C36" s="1321"/>
      <c r="D36" s="342"/>
      <c r="E36" s="361"/>
      <c r="F36" s="364"/>
      <c r="G36" s="361"/>
      <c r="H36" s="361"/>
      <c r="I36" s="365"/>
      <c r="J36" s="361"/>
      <c r="K36" s="361"/>
      <c r="L36" s="365"/>
      <c r="M36" s="361"/>
      <c r="N36" s="361"/>
      <c r="O36" s="362"/>
      <c r="P36" s="363"/>
      <c r="Q36" s="361"/>
      <c r="R36" s="364"/>
      <c r="S36" s="361"/>
      <c r="T36" s="361"/>
      <c r="U36" s="365"/>
      <c r="V36" s="361"/>
      <c r="W36" s="361"/>
      <c r="X36" s="361"/>
      <c r="Y36" s="361"/>
      <c r="Z36" s="361"/>
      <c r="AA36" s="365"/>
      <c r="AB36" s="361"/>
      <c r="AC36" s="361"/>
      <c r="AD36" s="362"/>
      <c r="AE36" s="362"/>
      <c r="AF36" s="361"/>
    </row>
    <row r="37" spans="1:32" ht="12" customHeight="1" x14ac:dyDescent="0.2">
      <c r="A37" s="1649" t="s">
        <v>459</v>
      </c>
      <c r="B37" s="1606"/>
      <c r="C37" s="1321"/>
      <c r="D37" s="342"/>
      <c r="E37" s="365"/>
      <c r="F37" s="364"/>
      <c r="G37" s="361"/>
      <c r="H37" s="362"/>
      <c r="I37" s="365"/>
      <c r="J37" s="361"/>
      <c r="K37" s="362"/>
      <c r="L37" s="365"/>
      <c r="M37" s="361"/>
      <c r="N37" s="362"/>
      <c r="O37" s="362"/>
      <c r="P37" s="363"/>
      <c r="Q37" s="365"/>
      <c r="R37" s="364"/>
      <c r="S37" s="361"/>
      <c r="T37" s="362"/>
      <c r="U37" s="365"/>
      <c r="V37" s="361"/>
      <c r="W37" s="362"/>
      <c r="X37" s="362"/>
      <c r="Y37" s="362"/>
      <c r="Z37" s="362"/>
      <c r="AA37" s="365"/>
      <c r="AB37" s="361"/>
      <c r="AC37" s="362"/>
      <c r="AD37" s="362"/>
      <c r="AE37" s="362"/>
      <c r="AF37" s="362"/>
    </row>
    <row r="38" spans="1:32" ht="12" customHeight="1" x14ac:dyDescent="0.2">
      <c r="A38" s="1646" t="s">
        <v>180</v>
      </c>
      <c r="B38" s="1646"/>
      <c r="C38" s="1321"/>
      <c r="D38" s="342"/>
      <c r="E38" s="346">
        <v>19</v>
      </c>
      <c r="F38" s="364"/>
      <c r="G38" s="361"/>
      <c r="H38" s="347">
        <v>21</v>
      </c>
      <c r="I38" s="769"/>
      <c r="J38" s="361"/>
      <c r="K38" s="347">
        <v>21</v>
      </c>
      <c r="L38" s="769"/>
      <c r="M38" s="346"/>
      <c r="N38" s="347">
        <v>18</v>
      </c>
      <c r="O38" s="348"/>
      <c r="P38" s="349"/>
      <c r="Q38" s="346">
        <v>19</v>
      </c>
      <c r="R38" s="350"/>
      <c r="S38" s="346"/>
      <c r="T38" s="347">
        <v>22</v>
      </c>
      <c r="U38" s="769"/>
      <c r="V38" s="346"/>
      <c r="W38" s="347">
        <v>21</v>
      </c>
      <c r="X38" s="347"/>
      <c r="Y38" s="347"/>
      <c r="Z38" s="347">
        <v>19</v>
      </c>
      <c r="AA38" s="769"/>
      <c r="AB38" s="346"/>
      <c r="AC38" s="347">
        <v>79</v>
      </c>
      <c r="AD38" s="348"/>
      <c r="AE38" s="348"/>
      <c r="AF38" s="347">
        <v>81</v>
      </c>
    </row>
    <row r="39" spans="1:32" ht="12" customHeight="1" x14ac:dyDescent="0.2">
      <c r="A39" s="1646"/>
      <c r="B39" s="1646"/>
      <c r="C39" s="1321"/>
      <c r="D39" s="342"/>
      <c r="E39" s="769"/>
      <c r="F39" s="364"/>
      <c r="G39" s="361"/>
      <c r="H39" s="348"/>
      <c r="I39" s="769"/>
      <c r="J39" s="361"/>
      <c r="K39" s="348"/>
      <c r="L39" s="769"/>
      <c r="M39" s="346"/>
      <c r="N39" s="348"/>
      <c r="O39" s="348"/>
      <c r="P39" s="349"/>
      <c r="Q39" s="769"/>
      <c r="R39" s="350"/>
      <c r="S39" s="346"/>
      <c r="T39" s="348"/>
      <c r="U39" s="769"/>
      <c r="V39" s="346"/>
      <c r="W39" s="348"/>
      <c r="X39" s="348"/>
      <c r="Y39" s="348"/>
      <c r="Z39" s="348"/>
      <c r="AA39" s="769"/>
      <c r="AB39" s="346"/>
      <c r="AC39" s="348"/>
      <c r="AD39" s="348"/>
      <c r="AE39" s="348"/>
      <c r="AF39" s="348"/>
    </row>
    <row r="40" spans="1:32" ht="12" customHeight="1" x14ac:dyDescent="0.2">
      <c r="A40" s="1646" t="s">
        <v>181</v>
      </c>
      <c r="B40" s="1646"/>
      <c r="C40" s="1321"/>
      <c r="D40" s="342"/>
      <c r="E40" s="346">
        <v>20</v>
      </c>
      <c r="F40" s="364"/>
      <c r="G40" s="361"/>
      <c r="H40" s="347">
        <v>20</v>
      </c>
      <c r="I40" s="769"/>
      <c r="J40" s="361"/>
      <c r="K40" s="347">
        <v>20</v>
      </c>
      <c r="L40" s="769"/>
      <c r="M40" s="346"/>
      <c r="N40" s="347">
        <v>20</v>
      </c>
      <c r="O40" s="348"/>
      <c r="P40" s="349"/>
      <c r="Q40" s="346">
        <v>20</v>
      </c>
      <c r="R40" s="350"/>
      <c r="S40" s="346"/>
      <c r="T40" s="347">
        <v>21</v>
      </c>
      <c r="U40" s="769"/>
      <c r="V40" s="346"/>
      <c r="W40" s="347">
        <v>21</v>
      </c>
      <c r="X40" s="347"/>
      <c r="Y40" s="347"/>
      <c r="Z40" s="347">
        <v>22</v>
      </c>
      <c r="AA40" s="769"/>
      <c r="AB40" s="346"/>
      <c r="AC40" s="347">
        <v>80</v>
      </c>
      <c r="AD40" s="348"/>
      <c r="AE40" s="348"/>
      <c r="AF40" s="347">
        <v>84</v>
      </c>
    </row>
    <row r="41" spans="1:32" ht="12" customHeight="1" x14ac:dyDescent="0.2">
      <c r="A41" s="1646" t="s">
        <v>409</v>
      </c>
      <c r="B41" s="1646"/>
      <c r="C41" s="1321"/>
      <c r="D41" s="342"/>
      <c r="E41" s="352">
        <v>-15</v>
      </c>
      <c r="F41" s="364"/>
      <c r="G41" s="361"/>
      <c r="H41" s="353">
        <v>-17</v>
      </c>
      <c r="I41" s="767"/>
      <c r="J41" s="361"/>
      <c r="K41" s="353">
        <v>-14</v>
      </c>
      <c r="L41" s="767"/>
      <c r="M41" s="352"/>
      <c r="N41" s="353">
        <v>-11</v>
      </c>
      <c r="O41" s="354"/>
      <c r="P41" s="355"/>
      <c r="Q41" s="352">
        <v>-18</v>
      </c>
      <c r="R41" s="356"/>
      <c r="S41" s="352"/>
      <c r="T41" s="353">
        <v>-9</v>
      </c>
      <c r="U41" s="767"/>
      <c r="V41" s="352"/>
      <c r="W41" s="353">
        <v>-8</v>
      </c>
      <c r="X41" s="353"/>
      <c r="Y41" s="353"/>
      <c r="Z41" s="353">
        <v>-16</v>
      </c>
      <c r="AA41" s="767"/>
      <c r="AB41" s="352"/>
      <c r="AC41" s="353">
        <v>-57</v>
      </c>
      <c r="AD41" s="354"/>
      <c r="AE41" s="354"/>
      <c r="AF41" s="353">
        <v>-51</v>
      </c>
    </row>
    <row r="42" spans="1:32" ht="12" customHeight="1" x14ac:dyDescent="0.2">
      <c r="A42" s="1646" t="s">
        <v>410</v>
      </c>
      <c r="B42" s="1646"/>
      <c r="C42" s="1321"/>
      <c r="D42" s="342"/>
      <c r="E42" s="358">
        <v>-7</v>
      </c>
      <c r="F42" s="364"/>
      <c r="G42" s="361"/>
      <c r="H42" s="358">
        <v>-6</v>
      </c>
      <c r="I42" s="767"/>
      <c r="J42" s="361"/>
      <c r="K42" s="358">
        <v>-7</v>
      </c>
      <c r="L42" s="767"/>
      <c r="M42" s="352"/>
      <c r="N42" s="358">
        <v>-6</v>
      </c>
      <c r="O42" s="354"/>
      <c r="P42" s="355"/>
      <c r="Q42" s="358">
        <v>-8</v>
      </c>
      <c r="R42" s="356"/>
      <c r="S42" s="352"/>
      <c r="T42" s="358">
        <v>-6</v>
      </c>
      <c r="U42" s="767"/>
      <c r="V42" s="352"/>
      <c r="W42" s="358">
        <v>-9</v>
      </c>
      <c r="X42" s="352"/>
      <c r="Y42" s="352"/>
      <c r="Z42" s="358">
        <v>-7</v>
      </c>
      <c r="AA42" s="767"/>
      <c r="AB42" s="352"/>
      <c r="AC42" s="358">
        <v>-26</v>
      </c>
      <c r="AD42" s="354"/>
      <c r="AE42" s="354"/>
      <c r="AF42" s="358">
        <v>-30</v>
      </c>
    </row>
    <row r="43" spans="1:32" ht="12" customHeight="1" thickBot="1" x14ac:dyDescent="0.25">
      <c r="A43" s="1639" t="s">
        <v>449</v>
      </c>
      <c r="B43" s="1639"/>
      <c r="C43" s="1321"/>
      <c r="D43" s="342"/>
      <c r="E43" s="359">
        <v>-2</v>
      </c>
      <c r="F43" s="364"/>
      <c r="G43" s="361"/>
      <c r="H43" s="359">
        <v>-3</v>
      </c>
      <c r="I43" s="769"/>
      <c r="J43" s="361"/>
      <c r="K43" s="359">
        <v>-1</v>
      </c>
      <c r="L43" s="769"/>
      <c r="M43" s="346"/>
      <c r="N43" s="359">
        <v>3</v>
      </c>
      <c r="O43" s="348"/>
      <c r="P43" s="349"/>
      <c r="Q43" s="359">
        <v>-6</v>
      </c>
      <c r="R43" s="350"/>
      <c r="S43" s="346"/>
      <c r="T43" s="359">
        <v>6</v>
      </c>
      <c r="U43" s="769"/>
      <c r="V43" s="346"/>
      <c r="W43" s="359">
        <v>4</v>
      </c>
      <c r="X43" s="346"/>
      <c r="Y43" s="346"/>
      <c r="Z43" s="359">
        <v>-1</v>
      </c>
      <c r="AA43" s="769"/>
      <c r="AB43" s="346"/>
      <c r="AC43" s="359">
        <v>-3</v>
      </c>
      <c r="AD43" s="348"/>
      <c r="AE43" s="348"/>
      <c r="AF43" s="359">
        <v>3</v>
      </c>
    </row>
    <row r="44" spans="1:32" ht="12" customHeight="1" thickTop="1" x14ac:dyDescent="0.2">
      <c r="A44" s="1321"/>
      <c r="B44" s="1321"/>
      <c r="C44" s="1321"/>
      <c r="D44" s="342"/>
      <c r="E44" s="361"/>
      <c r="F44" s="364"/>
      <c r="G44" s="361"/>
      <c r="H44" s="361"/>
      <c r="I44" s="365"/>
      <c r="J44" s="361"/>
      <c r="K44" s="361"/>
      <c r="L44" s="365"/>
      <c r="M44" s="361"/>
      <c r="N44" s="361"/>
      <c r="O44" s="362"/>
      <c r="P44" s="363"/>
      <c r="Q44" s="361"/>
      <c r="R44" s="364"/>
      <c r="S44" s="361"/>
      <c r="T44" s="361"/>
      <c r="U44" s="365"/>
      <c r="V44" s="361"/>
      <c r="W44" s="361"/>
      <c r="X44" s="361"/>
      <c r="Y44" s="361"/>
      <c r="Z44" s="361"/>
      <c r="AA44" s="365"/>
      <c r="AB44" s="361"/>
      <c r="AC44" s="361"/>
      <c r="AD44" s="362"/>
      <c r="AE44" s="362"/>
      <c r="AF44" s="361"/>
    </row>
    <row r="45" spans="1:32" ht="12" customHeight="1" x14ac:dyDescent="0.2">
      <c r="A45" s="1646" t="s">
        <v>372</v>
      </c>
      <c r="B45" s="1646"/>
      <c r="C45" s="1321"/>
      <c r="D45" s="342"/>
      <c r="E45" s="1111">
        <v>75</v>
      </c>
      <c r="F45" s="364"/>
      <c r="G45" s="361"/>
      <c r="H45" s="1109">
        <v>85</v>
      </c>
      <c r="I45" s="1110"/>
      <c r="J45" s="361"/>
      <c r="K45" s="1109">
        <v>70</v>
      </c>
      <c r="L45" s="1110"/>
      <c r="M45" s="1111"/>
      <c r="N45" s="1109">
        <v>55</v>
      </c>
      <c r="O45" s="1112"/>
      <c r="P45" s="1113"/>
      <c r="Q45" s="1111">
        <v>90</v>
      </c>
      <c r="R45" s="1114"/>
      <c r="S45" s="1111"/>
      <c r="T45" s="1109">
        <v>42.8</v>
      </c>
      <c r="U45" s="1110"/>
      <c r="V45" s="1111"/>
      <c r="W45" s="1109">
        <v>38.1</v>
      </c>
      <c r="X45" s="1109"/>
      <c r="Y45" s="1109"/>
      <c r="Z45" s="1109">
        <v>72.7</v>
      </c>
      <c r="AA45" s="1110"/>
      <c r="AB45" s="1111"/>
      <c r="AC45" s="1109">
        <v>71.3</v>
      </c>
      <c r="AD45" s="1112"/>
      <c r="AE45" s="1112"/>
      <c r="AF45" s="1109">
        <v>60.7</v>
      </c>
    </row>
    <row r="46" spans="1:32" ht="12" customHeight="1" x14ac:dyDescent="0.2">
      <c r="A46" s="1646" t="s">
        <v>412</v>
      </c>
      <c r="B46" s="1646"/>
      <c r="C46" s="1321"/>
      <c r="D46" s="342"/>
      <c r="E46" s="352">
        <v>0</v>
      </c>
      <c r="F46" s="364"/>
      <c r="G46" s="361"/>
      <c r="H46" s="1109">
        <v>10</v>
      </c>
      <c r="I46" s="1110"/>
      <c r="J46" s="361"/>
      <c r="K46" s="1109">
        <v>5</v>
      </c>
      <c r="L46" s="1110"/>
      <c r="M46" s="1111"/>
      <c r="N46" s="1109">
        <v>10</v>
      </c>
      <c r="O46" s="1112"/>
      <c r="P46" s="1113"/>
      <c r="Q46" s="1111">
        <v>10</v>
      </c>
      <c r="R46" s="1114"/>
      <c r="S46" s="1111"/>
      <c r="T46" s="1109">
        <v>4.8</v>
      </c>
      <c r="U46" s="1110"/>
      <c r="V46" s="1111"/>
      <c r="W46" s="1109">
        <v>9.5</v>
      </c>
      <c r="X46" s="1109"/>
      <c r="Y46" s="1109"/>
      <c r="Z46" s="1109">
        <v>9.1</v>
      </c>
      <c r="AA46" s="1110"/>
      <c r="AB46" s="1111"/>
      <c r="AC46" s="1109">
        <v>6.3</v>
      </c>
      <c r="AD46" s="1112"/>
      <c r="AE46" s="1112"/>
      <c r="AF46" s="1109">
        <v>8.3000000000000007</v>
      </c>
    </row>
    <row r="47" spans="1:32" ht="12" customHeight="1" x14ac:dyDescent="0.2">
      <c r="A47" s="1617" t="s">
        <v>373</v>
      </c>
      <c r="B47" s="1617"/>
      <c r="C47" s="1321"/>
      <c r="D47" s="342"/>
      <c r="E47" s="358">
        <v>0</v>
      </c>
      <c r="F47" s="364"/>
      <c r="G47" s="361"/>
      <c r="H47" s="358">
        <v>0</v>
      </c>
      <c r="I47" s="1110"/>
      <c r="J47" s="361"/>
      <c r="K47" s="1115">
        <v>10</v>
      </c>
      <c r="L47" s="1110"/>
      <c r="M47" s="1111"/>
      <c r="N47" s="1115">
        <v>-15</v>
      </c>
      <c r="O47" s="1112"/>
      <c r="P47" s="1113"/>
      <c r="Q47" s="1115">
        <v>-20</v>
      </c>
      <c r="R47" s="1114"/>
      <c r="S47" s="1111"/>
      <c r="T47" s="1115">
        <v>-19.100000000000001</v>
      </c>
      <c r="U47" s="1110"/>
      <c r="V47" s="1111"/>
      <c r="W47" s="1115">
        <v>-28.5</v>
      </c>
      <c r="X47" s="1111"/>
      <c r="Y47" s="1111"/>
      <c r="Z47" s="1115">
        <v>-4.5999999999999996</v>
      </c>
      <c r="AA47" s="1110"/>
      <c r="AB47" s="1111"/>
      <c r="AC47" s="1115">
        <v>-1.3</v>
      </c>
      <c r="AD47" s="1112"/>
      <c r="AE47" s="1112"/>
      <c r="AF47" s="1115">
        <v>-17.899999999999999</v>
      </c>
    </row>
    <row r="48" spans="1:32" ht="12" customHeight="1" x14ac:dyDescent="0.2">
      <c r="A48" s="1639" t="s">
        <v>374</v>
      </c>
      <c r="B48" s="1639"/>
      <c r="C48" s="1321"/>
      <c r="D48" s="342"/>
      <c r="E48" s="1119">
        <v>75</v>
      </c>
      <c r="F48" s="364"/>
      <c r="G48" s="361"/>
      <c r="H48" s="1119">
        <v>75</v>
      </c>
      <c r="I48" s="1110"/>
      <c r="J48" s="361"/>
      <c r="K48" s="1119">
        <v>55</v>
      </c>
      <c r="L48" s="1110"/>
      <c r="M48" s="1111"/>
      <c r="N48" s="1119">
        <v>60</v>
      </c>
      <c r="O48" s="1112"/>
      <c r="P48" s="1113"/>
      <c r="Q48" s="1119">
        <v>100</v>
      </c>
      <c r="R48" s="1114"/>
      <c r="S48" s="1111"/>
      <c r="T48" s="1119">
        <v>57.1</v>
      </c>
      <c r="U48" s="1110"/>
      <c r="V48" s="1111"/>
      <c r="W48" s="1119">
        <v>57.1</v>
      </c>
      <c r="X48" s="1111"/>
      <c r="Y48" s="1111"/>
      <c r="Z48" s="1119">
        <v>68.2</v>
      </c>
      <c r="AA48" s="1110"/>
      <c r="AB48" s="1111"/>
      <c r="AC48" s="1119">
        <v>66.3</v>
      </c>
      <c r="AD48" s="1112"/>
      <c r="AE48" s="1112"/>
      <c r="AF48" s="1119">
        <v>70.3</v>
      </c>
    </row>
    <row r="49" spans="1:32" ht="12" customHeight="1" x14ac:dyDescent="0.2">
      <c r="A49" s="1321"/>
      <c r="B49" s="1321"/>
      <c r="C49" s="1321"/>
      <c r="D49" s="342"/>
      <c r="E49" s="1110"/>
      <c r="F49" s="364"/>
      <c r="G49" s="361"/>
      <c r="H49" s="1112"/>
      <c r="I49" s="1110"/>
      <c r="J49" s="361"/>
      <c r="K49" s="1112"/>
      <c r="L49" s="1110"/>
      <c r="M49" s="1111"/>
      <c r="N49" s="1112"/>
      <c r="O49" s="1112"/>
      <c r="P49" s="1113"/>
      <c r="Q49" s="1110"/>
      <c r="R49" s="1114"/>
      <c r="S49" s="1111"/>
      <c r="T49" s="1112"/>
      <c r="U49" s="1110"/>
      <c r="V49" s="1111"/>
      <c r="W49" s="1112"/>
      <c r="X49" s="1112"/>
      <c r="Y49" s="1112"/>
      <c r="Z49" s="1112"/>
      <c r="AA49" s="1110"/>
      <c r="AB49" s="1111"/>
      <c r="AC49" s="1112"/>
      <c r="AD49" s="1112"/>
      <c r="AE49" s="1112"/>
      <c r="AF49" s="1112"/>
    </row>
    <row r="50" spans="1:32" ht="14.1" customHeight="1" x14ac:dyDescent="0.2">
      <c r="A50" s="1646" t="s">
        <v>457</v>
      </c>
      <c r="B50" s="1646"/>
      <c r="C50" s="1321"/>
      <c r="D50" s="342"/>
      <c r="E50" s="1111">
        <v>35</v>
      </c>
      <c r="F50" s="364"/>
      <c r="G50" s="361"/>
      <c r="H50" s="1109">
        <v>30</v>
      </c>
      <c r="I50" s="1110"/>
      <c r="J50" s="361"/>
      <c r="K50" s="1109">
        <v>35</v>
      </c>
      <c r="L50" s="1110"/>
      <c r="M50" s="1111"/>
      <c r="N50" s="1109">
        <v>30</v>
      </c>
      <c r="O50" s="1112"/>
      <c r="P50" s="1113"/>
      <c r="Q50" s="1111">
        <v>40</v>
      </c>
      <c r="R50" s="1114"/>
      <c r="S50" s="1111"/>
      <c r="T50" s="1109">
        <v>28.6</v>
      </c>
      <c r="U50" s="1110"/>
      <c r="V50" s="1111"/>
      <c r="W50" s="1109">
        <v>42.9</v>
      </c>
      <c r="X50" s="1109"/>
      <c r="Y50" s="1109"/>
      <c r="Z50" s="1109">
        <v>31.8</v>
      </c>
      <c r="AA50" s="1110"/>
      <c r="AB50" s="1111"/>
      <c r="AC50" s="1109">
        <v>32.5</v>
      </c>
      <c r="AD50" s="1112"/>
      <c r="AE50" s="1112"/>
      <c r="AF50" s="1109">
        <v>35.700000000000003</v>
      </c>
    </row>
    <row r="51" spans="1:32" ht="12" customHeight="1" x14ac:dyDescent="0.2">
      <c r="A51" s="1646"/>
      <c r="B51" s="1646"/>
      <c r="C51" s="1321"/>
      <c r="D51" s="342"/>
      <c r="E51" s="1110"/>
      <c r="F51" s="364"/>
      <c r="G51" s="361"/>
      <c r="H51" s="1112"/>
      <c r="I51" s="1110"/>
      <c r="J51" s="361"/>
      <c r="K51" s="1112"/>
      <c r="L51" s="1110"/>
      <c r="M51" s="1111"/>
      <c r="N51" s="1112"/>
      <c r="O51" s="1112"/>
      <c r="P51" s="1113"/>
      <c r="Q51" s="1110"/>
      <c r="R51" s="1114"/>
      <c r="S51" s="1111"/>
      <c r="T51" s="1112"/>
      <c r="U51" s="1110"/>
      <c r="V51" s="1111"/>
      <c r="W51" s="1112"/>
      <c r="X51" s="1112"/>
      <c r="Y51" s="1112"/>
      <c r="Z51" s="1112"/>
      <c r="AA51" s="1110"/>
      <c r="AB51" s="1111"/>
      <c r="AC51" s="1112"/>
      <c r="AD51" s="1112"/>
      <c r="AE51" s="1112"/>
      <c r="AF51" s="1112"/>
    </row>
    <row r="52" spans="1:32" ht="12" customHeight="1" x14ac:dyDescent="0.2">
      <c r="A52" s="1582" t="s">
        <v>384</v>
      </c>
      <c r="B52" s="1582"/>
      <c r="D52" s="182"/>
      <c r="E52" s="109">
        <v>110</v>
      </c>
      <c r="F52" s="199"/>
      <c r="G52" s="97"/>
      <c r="H52" s="106">
        <v>115</v>
      </c>
      <c r="I52" s="186"/>
      <c r="J52" s="97"/>
      <c r="K52" s="106">
        <v>105</v>
      </c>
      <c r="L52" s="186"/>
      <c r="M52" s="109"/>
      <c r="N52" s="106">
        <v>85</v>
      </c>
      <c r="O52" s="107"/>
      <c r="P52" s="194"/>
      <c r="Q52" s="109">
        <v>130</v>
      </c>
      <c r="R52" s="195"/>
      <c r="S52" s="109"/>
      <c r="T52" s="106">
        <v>71.400000000000006</v>
      </c>
      <c r="U52" s="186"/>
      <c r="V52" s="109"/>
      <c r="W52" s="106">
        <v>81</v>
      </c>
      <c r="X52" s="106"/>
      <c r="Y52" s="106"/>
      <c r="Z52" s="106">
        <v>104.5</v>
      </c>
      <c r="AA52" s="186"/>
      <c r="AB52" s="109"/>
      <c r="AC52" s="106">
        <v>103.8</v>
      </c>
      <c r="AD52" s="107"/>
      <c r="AE52" s="107"/>
      <c r="AF52" s="106">
        <v>96.4</v>
      </c>
    </row>
    <row r="53" spans="1:32" ht="12" customHeight="1" x14ac:dyDescent="0.2">
      <c r="A53" s="1582" t="s">
        <v>376</v>
      </c>
      <c r="B53" s="1582"/>
      <c r="D53" s="182"/>
      <c r="E53" s="95">
        <v>0</v>
      </c>
      <c r="F53" s="199"/>
      <c r="G53" s="97"/>
      <c r="H53" s="106">
        <v>-10</v>
      </c>
      <c r="I53" s="186"/>
      <c r="J53" s="97"/>
      <c r="K53" s="106">
        <v>-5</v>
      </c>
      <c r="L53" s="186"/>
      <c r="M53" s="109"/>
      <c r="N53" s="106">
        <v>-10</v>
      </c>
      <c r="O53" s="107"/>
      <c r="P53" s="194"/>
      <c r="Q53" s="109">
        <v>-10</v>
      </c>
      <c r="R53" s="195"/>
      <c r="S53" s="109"/>
      <c r="T53" s="106">
        <v>-4.8</v>
      </c>
      <c r="U53" s="186"/>
      <c r="V53" s="109"/>
      <c r="W53" s="106">
        <v>-9.5</v>
      </c>
      <c r="X53" s="106"/>
      <c r="Y53" s="106"/>
      <c r="Z53" s="106">
        <v>-9.1</v>
      </c>
      <c r="AA53" s="186"/>
      <c r="AB53" s="109"/>
      <c r="AC53" s="106">
        <v>-6.3</v>
      </c>
      <c r="AD53" s="107"/>
      <c r="AE53" s="107"/>
      <c r="AF53" s="106">
        <v>-8.3000000000000007</v>
      </c>
    </row>
    <row r="54" spans="1:32" ht="12" customHeight="1" x14ac:dyDescent="0.2">
      <c r="A54" s="1582" t="s">
        <v>377</v>
      </c>
      <c r="B54" s="1582"/>
      <c r="D54" s="182"/>
      <c r="E54" s="94">
        <v>0</v>
      </c>
      <c r="F54" s="199"/>
      <c r="G54" s="97"/>
      <c r="H54" s="108">
        <v>0</v>
      </c>
      <c r="I54" s="186"/>
      <c r="J54" s="97"/>
      <c r="K54" s="108">
        <v>-10</v>
      </c>
      <c r="L54" s="186"/>
      <c r="M54" s="109"/>
      <c r="N54" s="108">
        <v>15</v>
      </c>
      <c r="O54" s="107"/>
      <c r="P54" s="194"/>
      <c r="Q54" s="108">
        <v>20</v>
      </c>
      <c r="R54" s="195"/>
      <c r="S54" s="109"/>
      <c r="T54" s="108">
        <v>19.100000000000001</v>
      </c>
      <c r="U54" s="186"/>
      <c r="V54" s="109"/>
      <c r="W54" s="108">
        <v>28.5</v>
      </c>
      <c r="X54" s="109"/>
      <c r="Y54" s="109"/>
      <c r="Z54" s="108">
        <v>4.5999999999999996</v>
      </c>
      <c r="AA54" s="186"/>
      <c r="AB54" s="109"/>
      <c r="AC54" s="108">
        <v>1.3</v>
      </c>
      <c r="AD54" s="107"/>
      <c r="AE54" s="107"/>
      <c r="AF54" s="108">
        <v>17.899999999999999</v>
      </c>
    </row>
    <row r="55" spans="1:32" ht="12" customHeight="1" thickBot="1" x14ac:dyDescent="0.25">
      <c r="A55" s="1584" t="s">
        <v>378</v>
      </c>
      <c r="B55" s="1584"/>
      <c r="D55" s="182"/>
      <c r="E55" s="110">
        <v>110</v>
      </c>
      <c r="F55" s="199"/>
      <c r="G55" s="97"/>
      <c r="H55" s="110">
        <v>105</v>
      </c>
      <c r="I55" s="186"/>
      <c r="J55" s="97"/>
      <c r="K55" s="110">
        <v>90</v>
      </c>
      <c r="L55" s="186"/>
      <c r="M55" s="109"/>
      <c r="N55" s="110">
        <v>90</v>
      </c>
      <c r="O55" s="107"/>
      <c r="P55" s="194"/>
      <c r="Q55" s="110">
        <v>140</v>
      </c>
      <c r="R55" s="195"/>
      <c r="S55" s="109"/>
      <c r="T55" s="110">
        <v>85.700000000000017</v>
      </c>
      <c r="U55" s="186"/>
      <c r="V55" s="109"/>
      <c r="W55" s="110">
        <v>100</v>
      </c>
      <c r="X55" s="109"/>
      <c r="Y55" s="109"/>
      <c r="Z55" s="110">
        <v>100</v>
      </c>
      <c r="AA55" s="186"/>
      <c r="AB55" s="109"/>
      <c r="AC55" s="110">
        <v>98.8</v>
      </c>
      <c r="AD55" s="107"/>
      <c r="AE55" s="107"/>
      <c r="AF55" s="110">
        <v>106</v>
      </c>
    </row>
    <row r="56" spans="1:32" ht="12" customHeight="1" thickTop="1" x14ac:dyDescent="0.2">
      <c r="D56" s="179"/>
      <c r="E56" s="191"/>
      <c r="F56" s="190"/>
      <c r="G56" s="88"/>
      <c r="H56" s="88"/>
      <c r="I56" s="99"/>
      <c r="J56" s="88"/>
      <c r="K56" s="88"/>
      <c r="L56" s="99"/>
      <c r="M56" s="88"/>
      <c r="N56" s="88"/>
      <c r="P56" s="179"/>
      <c r="Q56" s="191"/>
      <c r="R56" s="190"/>
      <c r="S56" s="88"/>
      <c r="T56" s="88"/>
      <c r="U56" s="99"/>
      <c r="V56" s="88"/>
      <c r="W56" s="88"/>
      <c r="X56" s="88"/>
      <c r="Y56" s="88"/>
      <c r="Z56" s="88"/>
      <c r="AA56" s="99"/>
      <c r="AB56" s="88"/>
      <c r="AC56" s="325"/>
      <c r="AF56" s="325"/>
    </row>
    <row r="57" spans="1:32" ht="12" customHeight="1" x14ac:dyDescent="0.2">
      <c r="H57" s="88"/>
      <c r="J57" s="88"/>
      <c r="K57" s="88"/>
      <c r="L57" s="88"/>
      <c r="Q57" s="99"/>
      <c r="V57" s="88"/>
      <c r="W57" s="88"/>
      <c r="X57" s="88"/>
      <c r="Y57" s="88"/>
      <c r="Z57" s="88"/>
      <c r="AA57" s="88"/>
    </row>
    <row r="58" spans="1:32" ht="15.75" customHeight="1" x14ac:dyDescent="0.2">
      <c r="A58" s="100" t="s">
        <v>234</v>
      </c>
      <c r="B58" s="1657" t="s">
        <v>478</v>
      </c>
      <c r="C58" s="1657"/>
      <c r="D58" s="1657"/>
      <c r="E58" s="1657"/>
      <c r="F58" s="1657"/>
      <c r="G58" s="1657"/>
      <c r="H58" s="1657"/>
      <c r="I58" s="1657"/>
      <c r="J58" s="1657"/>
      <c r="K58" s="1657"/>
      <c r="L58" s="1657"/>
      <c r="M58" s="1657"/>
      <c r="N58" s="1657"/>
      <c r="O58" s="1657"/>
      <c r="P58" s="1657"/>
      <c r="Q58" s="1657"/>
      <c r="R58" s="1657"/>
      <c r="S58" s="1657"/>
      <c r="T58" s="1657"/>
      <c r="U58" s="1657"/>
      <c r="V58" s="1657"/>
      <c r="W58" s="1657"/>
      <c r="X58" s="1657"/>
      <c r="Y58" s="1657"/>
      <c r="Z58" s="1657"/>
      <c r="AA58" s="1657"/>
      <c r="AB58" s="1657"/>
      <c r="AC58" s="1657"/>
      <c r="AD58" s="1657"/>
      <c r="AE58" s="1657"/>
      <c r="AF58" s="1657"/>
    </row>
    <row r="59" spans="1:32" ht="15.75" customHeight="1" x14ac:dyDescent="0.2">
      <c r="A59" s="100" t="s">
        <v>235</v>
      </c>
      <c r="B59" s="1657" t="s">
        <v>381</v>
      </c>
      <c r="C59" s="1657"/>
      <c r="D59" s="1657"/>
      <c r="E59" s="1657"/>
      <c r="F59" s="1657"/>
      <c r="G59" s="1657"/>
      <c r="H59" s="1657"/>
      <c r="I59" s="1657"/>
      <c r="J59" s="1657"/>
      <c r="K59" s="1657"/>
      <c r="L59" s="1657"/>
      <c r="M59" s="1657"/>
      <c r="N59" s="1657"/>
      <c r="O59" s="1657"/>
      <c r="P59" s="1657"/>
      <c r="Q59" s="1657"/>
      <c r="R59" s="1657"/>
      <c r="S59" s="1657"/>
      <c r="T59" s="1657"/>
      <c r="U59" s="1657"/>
      <c r="V59" s="1657"/>
      <c r="W59" s="1657"/>
      <c r="X59" s="1657"/>
      <c r="Y59" s="1657"/>
      <c r="Z59" s="1657"/>
      <c r="AA59" s="1657"/>
      <c r="AB59" s="1657"/>
      <c r="AC59" s="1657"/>
      <c r="AD59" s="1657"/>
      <c r="AE59" s="1657"/>
      <c r="AF59" s="1657"/>
    </row>
  </sheetData>
  <sheetProtection formatCells="0" formatColumns="0" formatRows="0" insertColumns="0" insertRows="0" insertHyperlinks="0" deleteColumns="0" deleteRows="0" sort="0" autoFilter="0" pivotTables="0"/>
  <customSheetViews>
    <customSheetView guid="{37FF72F6-90B1-42B8-8DBF-DD3FAC5BA85D}" fitToPage="1" topLeftCell="A22">
      <selection activeCell="V43" sqref="V43"/>
      <pageMargins left="0.25" right="0.25" top="0.5" bottom="0.5" header="0.3" footer="0.3"/>
      <printOptions horizontalCentered="1"/>
      <pageSetup scale="67" orientation="landscape" r:id="rId1"/>
      <headerFooter>
        <oddFooter>&amp;L&amp;K0070C0The Allstate Corporation 4Q19 Supplement&amp;R&amp;K000000&amp;A</oddFooter>
      </headerFooter>
    </customSheetView>
    <customSheetView guid="{2C9B2C1A-81A6-48A3-8FB1-DCFE0A20C29C}" fitToPage="1" topLeftCell="A22">
      <selection activeCell="A59" sqref="A59"/>
      <pageMargins left="0.25" right="0.25" top="0.5" bottom="0.5" header="0.3" footer="0.3"/>
      <printOptions horizontalCentered="1"/>
      <pageSetup scale="67"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67"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7" orientation="landscape" r:id="rId4"/>
      <headerFooter>
        <oddFooter>&amp;L&amp;K0070C0The Allstate Corporation 4Q19 Supplement&amp;R&amp;K000000&amp;A</oddFooter>
      </headerFooter>
    </customSheetView>
    <customSheetView guid="{0B7FDDCE-76D6-4341-B795-862A34477CB3}" fitToPage="1" topLeftCell="A34">
      <selection activeCell="A59" sqref="A59"/>
      <pageMargins left="0.25" right="0.25" top="0.5" bottom="0.5" header="0.3" footer="0.3"/>
      <printOptions horizontalCentered="1"/>
      <pageSetup scale="67" orientation="landscape" r:id="rId5"/>
      <headerFooter>
        <oddFooter>&amp;L&amp;K0070C0The Allstate Corporation 4Q19 Supplement&amp;R&amp;K000000&amp;A</oddFooter>
      </headerFooter>
    </customSheetView>
    <customSheetView guid="{77D3E7D1-C189-4FFB-8084-AE3691A2CCAC}" fitToPage="1" topLeftCell="A22">
      <selection activeCell="A59" sqref="A59"/>
      <pageMargins left="0.25" right="0.25" top="0.5" bottom="0.5" header="0.3" footer="0.3"/>
      <printOptions horizontalCentered="1"/>
      <pageSetup scale="67" orientation="landscape" r:id="rId6"/>
      <headerFooter>
        <oddFooter>&amp;L&amp;K0070C0The Allstate Corporation 4Q19 Supplement&amp;R&amp;K000000&amp;A</oddFooter>
      </headerFooter>
    </customSheetView>
  </customSheetViews>
  <mergeCells count="48">
    <mergeCell ref="B58:AF58"/>
    <mergeCell ref="B59:AF59"/>
    <mergeCell ref="A1:AF1"/>
    <mergeCell ref="A2:AF2"/>
    <mergeCell ref="A50:B50"/>
    <mergeCell ref="A51:B51"/>
    <mergeCell ref="A52:B52"/>
    <mergeCell ref="A53:B53"/>
    <mergeCell ref="A54:B54"/>
    <mergeCell ref="A55:B55"/>
    <mergeCell ref="A42:B42"/>
    <mergeCell ref="A43:B43"/>
    <mergeCell ref="A45:B45"/>
    <mergeCell ref="A46:B46"/>
    <mergeCell ref="A47:B47"/>
    <mergeCell ref="A48:B48"/>
    <mergeCell ref="A41:B41"/>
    <mergeCell ref="A30:B30"/>
    <mergeCell ref="A31:B31"/>
    <mergeCell ref="A32:B32"/>
    <mergeCell ref="A33:B33"/>
    <mergeCell ref="A34:B34"/>
    <mergeCell ref="A35:B35"/>
    <mergeCell ref="A37:B37"/>
    <mergeCell ref="A38:B38"/>
    <mergeCell ref="A39:B39"/>
    <mergeCell ref="A40:B40"/>
    <mergeCell ref="A29:B29"/>
    <mergeCell ref="A15:B15"/>
    <mergeCell ref="A17:B17"/>
    <mergeCell ref="A18:B18"/>
    <mergeCell ref="A19:B19"/>
    <mergeCell ref="A20:B20"/>
    <mergeCell ref="A22:B22"/>
    <mergeCell ref="A23:B23"/>
    <mergeCell ref="A24:B24"/>
    <mergeCell ref="A25:B25"/>
    <mergeCell ref="A26:B26"/>
    <mergeCell ref="A27:B27"/>
    <mergeCell ref="A14:B14"/>
    <mergeCell ref="A4:B4"/>
    <mergeCell ref="D4:AA4"/>
    <mergeCell ref="AC4:AF4"/>
    <mergeCell ref="A8:B8"/>
    <mergeCell ref="A9:B9"/>
    <mergeCell ref="A11:B11"/>
    <mergeCell ref="A12:B12"/>
    <mergeCell ref="A13:B13"/>
  </mergeCells>
  <printOptions horizontalCentered="1"/>
  <pageMargins left="0.25" right="0.25" top="0.5" bottom="0.5" header="0.3" footer="0.3"/>
  <pageSetup scale="67" orientation="landscape" r:id="rId7"/>
  <headerFooter>
    <oddFooter>&amp;L&amp;K0070C0The Allstate Corporation 4Q19 Supplement&amp;R&amp;K000000&amp;A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F51"/>
  <sheetViews>
    <sheetView zoomScaleNormal="100" workbookViewId="0">
      <selection sqref="A1:AF1"/>
    </sheetView>
  </sheetViews>
  <sheetFormatPr defaultColWidth="13.7109375" defaultRowHeight="12.75" x14ac:dyDescent="0.2"/>
  <cols>
    <col min="1" max="1" width="3.42578125" style="83" customWidth="1"/>
    <col min="2" max="2" width="42.140625" style="83" customWidth="1"/>
    <col min="3" max="3" width="2.28515625" style="83" customWidth="1"/>
    <col min="4" max="4" width="2.28515625" style="311" customWidth="1"/>
    <col min="5" max="5" width="10.28515625" style="311" customWidth="1"/>
    <col min="6" max="6" width="2.28515625" style="311" customWidth="1"/>
    <col min="7" max="7" width="2.28515625" style="167" customWidth="1"/>
    <col min="8" max="8" width="10.28515625" style="167" customWidth="1"/>
    <col min="9" max="9" width="2.28515625" style="167" customWidth="1"/>
    <col min="10" max="10" width="2.28515625" style="83" customWidth="1"/>
    <col min="11" max="11" width="10.28515625" style="83" customWidth="1"/>
    <col min="12" max="13" width="2.28515625" style="83" customWidth="1"/>
    <col min="14" max="14" width="10.28515625" style="83" customWidth="1"/>
    <col min="15" max="16" width="2.28515625" style="83" customWidth="1"/>
    <col min="17" max="17" width="10.28515625" style="83" customWidth="1"/>
    <col min="18" max="19" width="2.28515625" style="83" customWidth="1"/>
    <col min="20" max="20" width="10.28515625" style="83" customWidth="1"/>
    <col min="21" max="22" width="2.28515625" style="83" customWidth="1"/>
    <col min="23" max="23" width="10.28515625" style="83" customWidth="1"/>
    <col min="24" max="25" width="2.28515625" style="622" customWidth="1"/>
    <col min="26" max="26" width="10.28515625" style="622" customWidth="1"/>
    <col min="27" max="28" width="2.28515625" style="83" customWidth="1"/>
    <col min="29" max="29" width="10.28515625" style="311" customWidth="1"/>
    <col min="30" max="31" width="2.28515625" style="311" customWidth="1"/>
    <col min="32" max="32" width="10.28515625" style="311" customWidth="1"/>
    <col min="33" max="16384" width="13.7109375" style="83"/>
  </cols>
  <sheetData>
    <row r="1" spans="1:32" ht="13.5"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row>
    <row r="2" spans="1:32" ht="18.75" customHeight="1" x14ac:dyDescent="0.25">
      <c r="A2" s="1620" t="s">
        <v>664</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row>
    <row r="3" spans="1:32" x14ac:dyDescent="0.2">
      <c r="A3" s="1321"/>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row>
    <row r="4" spans="1:32" ht="15.75" customHeight="1" x14ac:dyDescent="0.2">
      <c r="A4" s="1619" t="s">
        <v>45</v>
      </c>
      <c r="B4" s="1606"/>
      <c r="C4" s="1321"/>
      <c r="D4" s="1621" t="s">
        <v>8</v>
      </c>
      <c r="E4" s="1621"/>
      <c r="F4" s="1621"/>
      <c r="G4" s="1621"/>
      <c r="H4" s="1621"/>
      <c r="I4" s="1621"/>
      <c r="J4" s="1621"/>
      <c r="K4" s="1621"/>
      <c r="L4" s="1621"/>
      <c r="M4" s="1621"/>
      <c r="N4" s="1621"/>
      <c r="O4" s="1621"/>
      <c r="P4" s="1621"/>
      <c r="Q4" s="1621"/>
      <c r="R4" s="1621"/>
      <c r="S4" s="1621"/>
      <c r="T4" s="1621"/>
      <c r="U4" s="1621"/>
      <c r="V4" s="1621"/>
      <c r="W4" s="1621"/>
      <c r="X4" s="1621"/>
      <c r="Y4" s="1621"/>
      <c r="Z4" s="1621"/>
      <c r="AA4" s="1621"/>
      <c r="AB4" s="635"/>
      <c r="AC4" s="1507" t="s">
        <v>9</v>
      </c>
      <c r="AD4" s="1508"/>
      <c r="AE4" s="1508"/>
      <c r="AF4" s="1508"/>
    </row>
    <row r="5" spans="1:32" x14ac:dyDescent="0.2">
      <c r="A5" s="1321"/>
      <c r="B5" s="1321"/>
      <c r="C5" s="1321"/>
      <c r="D5" s="1321"/>
      <c r="E5" s="1321"/>
      <c r="F5" s="1321"/>
      <c r="G5" s="1321"/>
      <c r="H5" s="1321"/>
      <c r="I5" s="1321"/>
      <c r="J5" s="344"/>
      <c r="K5" s="344"/>
      <c r="L5" s="344"/>
      <c r="M5" s="344"/>
      <c r="N5" s="344"/>
      <c r="O5" s="344"/>
      <c r="P5" s="344"/>
      <c r="Q5" s="344"/>
      <c r="R5" s="344"/>
      <c r="S5" s="344"/>
      <c r="T5" s="344"/>
      <c r="U5" s="344"/>
      <c r="V5" s="344"/>
      <c r="W5" s="344"/>
      <c r="X5" s="344"/>
      <c r="Y5" s="344"/>
      <c r="Z5" s="344"/>
      <c r="AA5" s="344"/>
      <c r="AB5" s="344"/>
      <c r="AC5" s="341"/>
      <c r="AD5" s="341"/>
      <c r="AE5" s="341"/>
      <c r="AF5" s="341"/>
    </row>
    <row r="6" spans="1:32" ht="25.9" customHeight="1" x14ac:dyDescent="0.25">
      <c r="A6" s="1321"/>
      <c r="B6" s="1321"/>
      <c r="C6" s="1321"/>
      <c r="D6" s="337"/>
      <c r="E6" s="1366" t="s">
        <v>630</v>
      </c>
      <c r="F6" s="338"/>
      <c r="G6" s="344"/>
      <c r="H6" s="1367" t="s">
        <v>547</v>
      </c>
      <c r="I6" s="1368"/>
      <c r="J6" s="344"/>
      <c r="K6" s="1367" t="s">
        <v>493</v>
      </c>
      <c r="L6" s="1368"/>
      <c r="M6" s="1324"/>
      <c r="N6" s="334" t="s">
        <v>326</v>
      </c>
      <c r="O6" s="1369"/>
      <c r="P6" s="337"/>
      <c r="Q6" s="1366" t="s">
        <v>10</v>
      </c>
      <c r="R6" s="1370"/>
      <c r="S6" s="1371"/>
      <c r="T6" s="1367" t="s">
        <v>327</v>
      </c>
      <c r="U6" s="1372"/>
      <c r="V6" s="1371"/>
      <c r="W6" s="1367" t="s">
        <v>0</v>
      </c>
      <c r="X6" s="1373"/>
      <c r="Y6" s="1373"/>
      <c r="Z6" s="1367" t="s">
        <v>1</v>
      </c>
      <c r="AA6" s="1372"/>
      <c r="AB6" s="1324"/>
      <c r="AC6" s="1367" t="s">
        <v>630</v>
      </c>
      <c r="AD6" s="1311"/>
      <c r="AE6" s="1311"/>
      <c r="AF6" s="1367" t="s">
        <v>10</v>
      </c>
    </row>
    <row r="7" spans="1:32" ht="12" customHeight="1" x14ac:dyDescent="0.2">
      <c r="A7" s="1321"/>
      <c r="B7" s="1321"/>
      <c r="C7" s="1321"/>
      <c r="D7" s="342"/>
      <c r="E7" s="341"/>
      <c r="F7" s="343"/>
      <c r="G7" s="344"/>
      <c r="H7" s="341"/>
      <c r="I7" s="345"/>
      <c r="J7" s="344"/>
      <c r="K7" s="341"/>
      <c r="L7" s="345"/>
      <c r="M7" s="344"/>
      <c r="N7" s="341"/>
      <c r="O7" s="1321"/>
      <c r="P7" s="342"/>
      <c r="Q7" s="341"/>
      <c r="R7" s="343"/>
      <c r="S7" s="344"/>
      <c r="T7" s="341"/>
      <c r="U7" s="345"/>
      <c r="V7" s="344"/>
      <c r="W7" s="341"/>
      <c r="X7" s="344"/>
      <c r="Y7" s="344"/>
      <c r="Z7" s="341"/>
      <c r="AA7" s="345"/>
      <c r="AB7" s="344"/>
      <c r="AC7" s="341"/>
      <c r="AD7" s="1321"/>
      <c r="AE7" s="1321"/>
      <c r="AF7" s="341"/>
    </row>
    <row r="8" spans="1:32" ht="12" customHeight="1" x14ac:dyDescent="0.2">
      <c r="A8" s="1644" t="s">
        <v>180</v>
      </c>
      <c r="B8" s="1606"/>
      <c r="C8" s="1321"/>
      <c r="D8" s="342"/>
      <c r="E8" s="819">
        <v>243</v>
      </c>
      <c r="F8" s="350"/>
      <c r="G8" s="346"/>
      <c r="H8" s="819">
        <v>238</v>
      </c>
      <c r="I8" s="973"/>
      <c r="J8" s="346"/>
      <c r="K8" s="819">
        <v>236</v>
      </c>
      <c r="L8" s="973"/>
      <c r="M8" s="600"/>
      <c r="N8" s="819">
        <v>185</v>
      </c>
      <c r="O8" s="846"/>
      <c r="P8" s="974"/>
      <c r="Q8" s="600">
        <v>177</v>
      </c>
      <c r="R8" s="975"/>
      <c r="S8" s="600"/>
      <c r="T8" s="819">
        <v>173</v>
      </c>
      <c r="U8" s="973"/>
      <c r="V8" s="600"/>
      <c r="W8" s="819">
        <v>172</v>
      </c>
      <c r="X8" s="819"/>
      <c r="Y8" s="819"/>
      <c r="Z8" s="819">
        <v>137</v>
      </c>
      <c r="AA8" s="973"/>
      <c r="AB8" s="600"/>
      <c r="AC8" s="819">
        <v>902</v>
      </c>
      <c r="AD8" s="846"/>
      <c r="AE8" s="846"/>
      <c r="AF8" s="819">
        <v>659</v>
      </c>
    </row>
    <row r="9" spans="1:32" ht="12" customHeight="1" x14ac:dyDescent="0.2">
      <c r="A9" s="1321"/>
      <c r="B9" s="1321"/>
      <c r="C9" s="1321"/>
      <c r="D9" s="342"/>
      <c r="E9" s="348"/>
      <c r="F9" s="350"/>
      <c r="G9" s="346"/>
      <c r="H9" s="348"/>
      <c r="I9" s="769"/>
      <c r="J9" s="346"/>
      <c r="K9" s="348"/>
      <c r="L9" s="769"/>
      <c r="M9" s="346"/>
      <c r="N9" s="348"/>
      <c r="O9" s="348"/>
      <c r="P9" s="349"/>
      <c r="Q9" s="769"/>
      <c r="R9" s="350"/>
      <c r="S9" s="346"/>
      <c r="T9" s="348"/>
      <c r="U9" s="769"/>
      <c r="V9" s="346"/>
      <c r="W9" s="348"/>
      <c r="X9" s="348"/>
      <c r="Y9" s="348"/>
      <c r="Z9" s="348"/>
      <c r="AA9" s="769"/>
      <c r="AB9" s="346"/>
      <c r="AC9" s="348"/>
      <c r="AD9" s="348"/>
      <c r="AE9" s="348"/>
      <c r="AF9" s="348"/>
    </row>
    <row r="10" spans="1:32" ht="12" customHeight="1" x14ac:dyDescent="0.2">
      <c r="A10" s="1644" t="s">
        <v>181</v>
      </c>
      <c r="B10" s="1606"/>
      <c r="C10" s="1321"/>
      <c r="D10" s="342"/>
      <c r="E10" s="819">
        <v>237</v>
      </c>
      <c r="F10" s="350"/>
      <c r="G10" s="346"/>
      <c r="H10" s="819">
        <v>236</v>
      </c>
      <c r="I10" s="973"/>
      <c r="J10" s="346"/>
      <c r="K10" s="819">
        <v>226</v>
      </c>
      <c r="L10" s="973"/>
      <c r="M10" s="600"/>
      <c r="N10" s="819">
        <v>183</v>
      </c>
      <c r="O10" s="846"/>
      <c r="P10" s="974"/>
      <c r="Q10" s="600">
        <v>178</v>
      </c>
      <c r="R10" s="975"/>
      <c r="S10" s="600"/>
      <c r="T10" s="819">
        <v>176</v>
      </c>
      <c r="U10" s="973"/>
      <c r="V10" s="600"/>
      <c r="W10" s="819">
        <v>165</v>
      </c>
      <c r="X10" s="819"/>
      <c r="Y10" s="819"/>
      <c r="Z10" s="819">
        <v>136</v>
      </c>
      <c r="AA10" s="973"/>
      <c r="AB10" s="600"/>
      <c r="AC10" s="819">
        <v>882</v>
      </c>
      <c r="AD10" s="846"/>
      <c r="AE10" s="846"/>
      <c r="AF10" s="819">
        <v>655</v>
      </c>
    </row>
    <row r="11" spans="1:32" ht="12" customHeight="1" x14ac:dyDescent="0.2">
      <c r="A11" s="1644" t="s">
        <v>59</v>
      </c>
      <c r="B11" s="1606"/>
      <c r="C11" s="1321"/>
      <c r="D11" s="342"/>
      <c r="E11" s="554">
        <v>2</v>
      </c>
      <c r="F11" s="356"/>
      <c r="G11" s="352"/>
      <c r="H11" s="554">
        <v>1</v>
      </c>
      <c r="I11" s="980"/>
      <c r="J11" s="352"/>
      <c r="K11" s="554">
        <v>2</v>
      </c>
      <c r="L11" s="980"/>
      <c r="M11" s="598"/>
      <c r="N11" s="554">
        <v>1</v>
      </c>
      <c r="O11" s="787"/>
      <c r="P11" s="981"/>
      <c r="Q11" s="598">
        <v>1</v>
      </c>
      <c r="R11" s="982"/>
      <c r="S11" s="598"/>
      <c r="T11" s="554">
        <v>2</v>
      </c>
      <c r="U11" s="980"/>
      <c r="V11" s="598"/>
      <c r="W11" s="554">
        <v>1</v>
      </c>
      <c r="X11" s="554"/>
      <c r="Y11" s="554"/>
      <c r="Z11" s="554">
        <v>2</v>
      </c>
      <c r="AA11" s="980"/>
      <c r="AB11" s="598"/>
      <c r="AC11" s="554">
        <v>6</v>
      </c>
      <c r="AD11" s="787"/>
      <c r="AE11" s="787"/>
      <c r="AF11" s="554">
        <v>6</v>
      </c>
    </row>
    <row r="12" spans="1:32" ht="12" customHeight="1" x14ac:dyDescent="0.2">
      <c r="A12" s="1659" t="s">
        <v>665</v>
      </c>
      <c r="B12" s="1601"/>
      <c r="C12" s="1321"/>
      <c r="D12" s="342"/>
      <c r="E12" s="554">
        <v>-185</v>
      </c>
      <c r="F12" s="356"/>
      <c r="G12" s="352"/>
      <c r="H12" s="554">
        <v>-197</v>
      </c>
      <c r="I12" s="980"/>
      <c r="J12" s="352"/>
      <c r="K12" s="554">
        <v>-196</v>
      </c>
      <c r="L12" s="980"/>
      <c r="M12" s="598"/>
      <c r="N12" s="554">
        <v>-139</v>
      </c>
      <c r="O12" s="787"/>
      <c r="P12" s="981"/>
      <c r="Q12" s="598">
        <v>-141</v>
      </c>
      <c r="R12" s="982"/>
      <c r="S12" s="598"/>
      <c r="T12" s="554">
        <v>-184</v>
      </c>
      <c r="U12" s="980"/>
      <c r="V12" s="598"/>
      <c r="W12" s="554">
        <v>-166</v>
      </c>
      <c r="X12" s="554"/>
      <c r="Y12" s="554"/>
      <c r="Z12" s="554">
        <v>-107</v>
      </c>
      <c r="AA12" s="980"/>
      <c r="AB12" s="598"/>
      <c r="AC12" s="554">
        <v>-717</v>
      </c>
      <c r="AD12" s="787"/>
      <c r="AE12" s="787"/>
      <c r="AF12" s="554">
        <v>-598</v>
      </c>
    </row>
    <row r="13" spans="1:32" ht="12" customHeight="1" x14ac:dyDescent="0.2">
      <c r="A13" s="1644" t="s">
        <v>410</v>
      </c>
      <c r="B13" s="1606"/>
      <c r="C13" s="1321"/>
      <c r="D13" s="342"/>
      <c r="E13" s="555">
        <v>-41</v>
      </c>
      <c r="F13" s="356"/>
      <c r="G13" s="352"/>
      <c r="H13" s="555">
        <v>-39</v>
      </c>
      <c r="I13" s="980"/>
      <c r="J13" s="352"/>
      <c r="K13" s="555">
        <v>-39</v>
      </c>
      <c r="L13" s="980"/>
      <c r="M13" s="598"/>
      <c r="N13" s="555">
        <v>-38</v>
      </c>
      <c r="O13" s="787"/>
      <c r="P13" s="981"/>
      <c r="Q13" s="555">
        <v>-37</v>
      </c>
      <c r="R13" s="982"/>
      <c r="S13" s="598"/>
      <c r="T13" s="555">
        <v>-36</v>
      </c>
      <c r="U13" s="980"/>
      <c r="V13" s="598"/>
      <c r="W13" s="555">
        <v>-36</v>
      </c>
      <c r="X13" s="598"/>
      <c r="Y13" s="598"/>
      <c r="Z13" s="555">
        <v>-37</v>
      </c>
      <c r="AA13" s="980"/>
      <c r="AB13" s="598"/>
      <c r="AC13" s="598">
        <v>-157</v>
      </c>
      <c r="AD13" s="787"/>
      <c r="AE13" s="787"/>
      <c r="AF13" s="555">
        <v>-146</v>
      </c>
    </row>
    <row r="14" spans="1:32" ht="12.95" customHeight="1" thickBot="1" x14ac:dyDescent="0.25">
      <c r="A14" s="1644" t="s">
        <v>62</v>
      </c>
      <c r="B14" s="1606"/>
      <c r="C14" s="1321"/>
      <c r="D14" s="342"/>
      <c r="E14" s="1374">
        <v>13</v>
      </c>
      <c r="F14" s="1375"/>
      <c r="G14" s="1376"/>
      <c r="H14" s="1374">
        <v>1</v>
      </c>
      <c r="I14" s="1377"/>
      <c r="J14" s="1376"/>
      <c r="K14" s="1374">
        <v>-7</v>
      </c>
      <c r="L14" s="1377"/>
      <c r="M14" s="1378"/>
      <c r="N14" s="1374">
        <v>7</v>
      </c>
      <c r="O14" s="1379"/>
      <c r="P14" s="1380"/>
      <c r="Q14" s="1374">
        <v>1</v>
      </c>
      <c r="R14" s="1381"/>
      <c r="S14" s="1378"/>
      <c r="T14" s="1374">
        <v>-42</v>
      </c>
      <c r="U14" s="1377"/>
      <c r="V14" s="1378"/>
      <c r="W14" s="1374">
        <v>-36</v>
      </c>
      <c r="X14" s="1378"/>
      <c r="Y14" s="1378"/>
      <c r="Z14" s="1374">
        <v>-6</v>
      </c>
      <c r="AA14" s="1377"/>
      <c r="AB14" s="1378"/>
      <c r="AC14" s="1382">
        <v>14</v>
      </c>
      <c r="AD14" s="1379"/>
      <c r="AE14" s="1379"/>
      <c r="AF14" s="1374">
        <v>-83</v>
      </c>
    </row>
    <row r="15" spans="1:32" ht="12" customHeight="1" thickTop="1" x14ac:dyDescent="0.2">
      <c r="A15" s="1321"/>
      <c r="B15" s="1321"/>
      <c r="C15" s="1321"/>
      <c r="D15" s="342"/>
      <c r="E15" s="361"/>
      <c r="F15" s="364"/>
      <c r="G15" s="361"/>
      <c r="H15" s="361"/>
      <c r="I15" s="365"/>
      <c r="J15" s="361"/>
      <c r="K15" s="361"/>
      <c r="L15" s="365"/>
      <c r="M15" s="361"/>
      <c r="N15" s="361"/>
      <c r="O15" s="362"/>
      <c r="P15" s="363"/>
      <c r="Q15" s="361"/>
      <c r="R15" s="364"/>
      <c r="S15" s="361"/>
      <c r="T15" s="361"/>
      <c r="U15" s="365"/>
      <c r="V15" s="361"/>
      <c r="W15" s="361"/>
      <c r="X15" s="361"/>
      <c r="Y15" s="361"/>
      <c r="Z15" s="361"/>
      <c r="AA15" s="365"/>
      <c r="AB15" s="361"/>
      <c r="AC15" s="361"/>
      <c r="AD15" s="362"/>
      <c r="AE15" s="362"/>
      <c r="AF15" s="361"/>
    </row>
    <row r="16" spans="1:32" ht="12" customHeight="1" x14ac:dyDescent="0.2">
      <c r="A16" s="1644" t="s">
        <v>372</v>
      </c>
      <c r="B16" s="1606"/>
      <c r="C16" s="1321"/>
      <c r="D16" s="342"/>
      <c r="E16" s="1109">
        <v>78.099999999999994</v>
      </c>
      <c r="F16" s="1114"/>
      <c r="G16" s="1111"/>
      <c r="H16" s="1109">
        <v>83.5</v>
      </c>
      <c r="I16" s="1110"/>
      <c r="J16" s="1111"/>
      <c r="K16" s="1109">
        <v>86.7</v>
      </c>
      <c r="L16" s="1110"/>
      <c r="M16" s="1111"/>
      <c r="N16" s="1109">
        <v>76</v>
      </c>
      <c r="O16" s="1112"/>
      <c r="P16" s="1113"/>
      <c r="Q16" s="1111">
        <v>79.2</v>
      </c>
      <c r="R16" s="1114"/>
      <c r="S16" s="1111"/>
      <c r="T16" s="1109">
        <v>104.6</v>
      </c>
      <c r="U16" s="1110"/>
      <c r="V16" s="1111"/>
      <c r="W16" s="1109">
        <v>100.6</v>
      </c>
      <c r="X16" s="1109"/>
      <c r="Y16" s="1109"/>
      <c r="Z16" s="1109">
        <v>78.7</v>
      </c>
      <c r="AA16" s="1110"/>
      <c r="AB16" s="1111"/>
      <c r="AC16" s="1109">
        <v>81.3</v>
      </c>
      <c r="AD16" s="1112"/>
      <c r="AE16" s="1112"/>
      <c r="AF16" s="1109">
        <v>91.3</v>
      </c>
    </row>
    <row r="17" spans="1:32" ht="12.75" customHeight="1" x14ac:dyDescent="0.2">
      <c r="A17" s="1658" t="s">
        <v>666</v>
      </c>
      <c r="B17" s="1644"/>
      <c r="C17" s="1321"/>
      <c r="D17" s="342"/>
      <c r="E17" s="1115">
        <v>16.399999999999999</v>
      </c>
      <c r="F17" s="1114"/>
      <c r="G17" s="1111"/>
      <c r="H17" s="1115">
        <v>16.100000000000001</v>
      </c>
      <c r="I17" s="1110"/>
      <c r="J17" s="1111"/>
      <c r="K17" s="1115">
        <v>16.399999999999999</v>
      </c>
      <c r="L17" s="1110"/>
      <c r="M17" s="1111"/>
      <c r="N17" s="1115">
        <v>20.2</v>
      </c>
      <c r="O17" s="1112"/>
      <c r="P17" s="1113"/>
      <c r="Q17" s="1115">
        <v>20.2</v>
      </c>
      <c r="R17" s="1114"/>
      <c r="S17" s="1111"/>
      <c r="T17" s="1115">
        <v>19.3</v>
      </c>
      <c r="U17" s="1110"/>
      <c r="V17" s="1111"/>
      <c r="W17" s="1115">
        <v>21.2</v>
      </c>
      <c r="X17" s="1111"/>
      <c r="Y17" s="1111"/>
      <c r="Z17" s="1115">
        <v>25.7</v>
      </c>
      <c r="AA17" s="1110"/>
      <c r="AB17" s="1111"/>
      <c r="AC17" s="1115">
        <v>17.100000000000001</v>
      </c>
      <c r="AD17" s="1112"/>
      <c r="AE17" s="1112"/>
      <c r="AF17" s="1115">
        <v>21.4</v>
      </c>
    </row>
    <row r="18" spans="1:32" ht="12" customHeight="1" x14ac:dyDescent="0.2">
      <c r="A18" s="1609" t="s">
        <v>384</v>
      </c>
      <c r="B18" s="1606"/>
      <c r="C18" s="1321"/>
      <c r="D18" s="342"/>
      <c r="E18" s="1119">
        <v>94.5</v>
      </c>
      <c r="F18" s="1114"/>
      <c r="G18" s="1111"/>
      <c r="H18" s="1119">
        <v>99.6</v>
      </c>
      <c r="I18" s="1110"/>
      <c r="J18" s="1111"/>
      <c r="K18" s="1119">
        <v>103.1</v>
      </c>
      <c r="L18" s="1110"/>
      <c r="M18" s="1111"/>
      <c r="N18" s="1119">
        <v>96.2</v>
      </c>
      <c r="O18" s="1112"/>
      <c r="P18" s="1113"/>
      <c r="Q18" s="1119">
        <v>99.4</v>
      </c>
      <c r="R18" s="1114"/>
      <c r="S18" s="1111"/>
      <c r="T18" s="1119">
        <v>123.9</v>
      </c>
      <c r="U18" s="1110"/>
      <c r="V18" s="1111"/>
      <c r="W18" s="1119">
        <v>121.8</v>
      </c>
      <c r="X18" s="1111"/>
      <c r="Y18" s="1111"/>
      <c r="Z18" s="1119">
        <v>104.4</v>
      </c>
      <c r="AA18" s="1110"/>
      <c r="AB18" s="1111"/>
      <c r="AC18" s="1119">
        <v>98.4</v>
      </c>
      <c r="AD18" s="1112"/>
      <c r="AE18" s="1112"/>
      <c r="AF18" s="1119">
        <v>112.7</v>
      </c>
    </row>
    <row r="19" spans="1:32" ht="12" customHeight="1" x14ac:dyDescent="0.2">
      <c r="A19" s="1321"/>
      <c r="B19" s="1321"/>
      <c r="C19" s="1321"/>
      <c r="D19" s="342"/>
      <c r="E19" s="1112"/>
      <c r="F19" s="1114"/>
      <c r="G19" s="1111"/>
      <c r="H19" s="1112"/>
      <c r="I19" s="1110"/>
      <c r="J19" s="1111"/>
      <c r="K19" s="1112"/>
      <c r="L19" s="1110"/>
      <c r="M19" s="1111"/>
      <c r="N19" s="1112"/>
      <c r="O19" s="1112"/>
      <c r="P19" s="1113"/>
      <c r="Q19" s="1110"/>
      <c r="R19" s="1114"/>
      <c r="S19" s="1111"/>
      <c r="T19" s="1112"/>
      <c r="U19" s="1110"/>
      <c r="V19" s="1111"/>
      <c r="W19" s="1112"/>
      <c r="X19" s="1112"/>
      <c r="Y19" s="1112"/>
      <c r="Z19" s="1112"/>
      <c r="AA19" s="1110"/>
      <c r="AB19" s="1111"/>
      <c r="AC19" s="1112"/>
      <c r="AD19" s="1112"/>
      <c r="AE19" s="1112"/>
      <c r="AF19" s="1112"/>
    </row>
    <row r="20" spans="1:32" ht="12" customHeight="1" x14ac:dyDescent="0.2">
      <c r="A20" s="1644" t="s">
        <v>375</v>
      </c>
      <c r="B20" s="1606"/>
      <c r="C20" s="1321"/>
      <c r="D20" s="342"/>
      <c r="E20" s="1112"/>
      <c r="F20" s="1114"/>
      <c r="G20" s="1111"/>
      <c r="H20" s="1112"/>
      <c r="I20" s="1110"/>
      <c r="J20" s="1111"/>
      <c r="K20" s="1112"/>
      <c r="L20" s="1110"/>
      <c r="M20" s="1111"/>
      <c r="N20" s="1112"/>
      <c r="O20" s="1112"/>
      <c r="P20" s="1113"/>
      <c r="Q20" s="1110"/>
      <c r="R20" s="1114"/>
      <c r="S20" s="1111"/>
      <c r="T20" s="1112"/>
      <c r="U20" s="1110"/>
      <c r="V20" s="1111"/>
      <c r="W20" s="1112"/>
      <c r="X20" s="1112"/>
      <c r="Y20" s="1112"/>
      <c r="Z20" s="1112"/>
      <c r="AA20" s="1110"/>
      <c r="AB20" s="1111"/>
      <c r="AC20" s="1112"/>
      <c r="AD20" s="1112"/>
      <c r="AE20" s="1112"/>
      <c r="AF20" s="1112"/>
    </row>
    <row r="21" spans="1:32" ht="12" customHeight="1" x14ac:dyDescent="0.2">
      <c r="A21" s="1644" t="s">
        <v>371</v>
      </c>
      <c r="B21" s="1606"/>
      <c r="C21" s="1321"/>
      <c r="D21" s="342"/>
      <c r="E21" s="1109">
        <v>94.5</v>
      </c>
      <c r="F21" s="1114"/>
      <c r="G21" s="1111"/>
      <c r="H21" s="1109">
        <v>99.6</v>
      </c>
      <c r="I21" s="1110"/>
      <c r="J21" s="1111"/>
      <c r="K21" s="1109">
        <v>103.1</v>
      </c>
      <c r="L21" s="1110"/>
      <c r="M21" s="1111"/>
      <c r="N21" s="1109">
        <v>96.2</v>
      </c>
      <c r="O21" s="1112"/>
      <c r="P21" s="1113"/>
      <c r="Q21" s="1111">
        <v>99.4</v>
      </c>
      <c r="R21" s="1114"/>
      <c r="S21" s="1111"/>
      <c r="T21" s="1109">
        <v>123.9</v>
      </c>
      <c r="U21" s="1110"/>
      <c r="V21" s="1111"/>
      <c r="W21" s="1109">
        <v>121.8</v>
      </c>
      <c r="X21" s="1109"/>
      <c r="Y21" s="1109"/>
      <c r="Z21" s="1109">
        <v>104.4</v>
      </c>
      <c r="AA21" s="1110"/>
      <c r="AB21" s="1111"/>
      <c r="AC21" s="1109">
        <v>98.4</v>
      </c>
      <c r="AD21" s="1112"/>
      <c r="AE21" s="1112"/>
      <c r="AF21" s="1109">
        <v>112.7</v>
      </c>
    </row>
    <row r="22" spans="1:32" ht="12" customHeight="1" x14ac:dyDescent="0.2">
      <c r="A22" s="1644" t="s">
        <v>527</v>
      </c>
      <c r="B22" s="1606"/>
      <c r="C22" s="1321"/>
      <c r="D22" s="342"/>
      <c r="E22" s="1109">
        <v>-2.1</v>
      </c>
      <c r="F22" s="1114"/>
      <c r="G22" s="1111"/>
      <c r="H22" s="1109">
        <v>-0.9</v>
      </c>
      <c r="I22" s="1110"/>
      <c r="J22" s="1111"/>
      <c r="K22" s="1109">
        <v>-1.8</v>
      </c>
      <c r="L22" s="1110"/>
      <c r="M22" s="1111"/>
      <c r="N22" s="1109">
        <v>-0.5</v>
      </c>
      <c r="O22" s="1112"/>
      <c r="P22" s="1113"/>
      <c r="Q22" s="1111">
        <v>-5.0999999999999996</v>
      </c>
      <c r="R22" s="1114"/>
      <c r="S22" s="1111"/>
      <c r="T22" s="1109">
        <v>-3.4</v>
      </c>
      <c r="U22" s="1110"/>
      <c r="V22" s="1111"/>
      <c r="W22" s="1109">
        <v>-2.4</v>
      </c>
      <c r="X22" s="1109"/>
      <c r="Y22" s="1109"/>
      <c r="Z22" s="1109">
        <v>-2.2000000000000002</v>
      </c>
      <c r="AA22" s="1110"/>
      <c r="AB22" s="1111"/>
      <c r="AC22" s="1109">
        <v>-1.4</v>
      </c>
      <c r="AD22" s="1112"/>
      <c r="AE22" s="1112"/>
      <c r="AF22" s="1109">
        <v>-3.4</v>
      </c>
    </row>
    <row r="23" spans="1:32" ht="12" customHeight="1" x14ac:dyDescent="0.2">
      <c r="A23" s="1644" t="s">
        <v>377</v>
      </c>
      <c r="B23" s="1606"/>
      <c r="C23" s="1321"/>
      <c r="D23" s="342"/>
      <c r="E23" s="358">
        <v>0</v>
      </c>
      <c r="F23" s="1114"/>
      <c r="G23" s="1111"/>
      <c r="H23" s="1115">
        <v>-0.4</v>
      </c>
      <c r="I23" s="1110"/>
      <c r="J23" s="1111"/>
      <c r="K23" s="1115">
        <v>-5.3</v>
      </c>
      <c r="L23" s="1110"/>
      <c r="M23" s="1111"/>
      <c r="N23" s="1115">
        <v>-2.8</v>
      </c>
      <c r="O23" s="1112"/>
      <c r="P23" s="1113"/>
      <c r="Q23" s="1115">
        <v>-0.5</v>
      </c>
      <c r="R23" s="1114"/>
      <c r="S23" s="1111"/>
      <c r="T23" s="1115">
        <v>-23.9</v>
      </c>
      <c r="U23" s="1110"/>
      <c r="V23" s="1111"/>
      <c r="W23" s="1115">
        <v>-26.7</v>
      </c>
      <c r="X23" s="1111"/>
      <c r="Y23" s="1111"/>
      <c r="Z23" s="1115">
        <v>-15.4</v>
      </c>
      <c r="AA23" s="1110"/>
      <c r="AB23" s="1111"/>
      <c r="AC23" s="1115">
        <v>-2</v>
      </c>
      <c r="AD23" s="1112"/>
      <c r="AE23" s="1112"/>
      <c r="AF23" s="1115">
        <v>-16.5</v>
      </c>
    </row>
    <row r="24" spans="1:32" ht="12.95" customHeight="1" thickBot="1" x14ac:dyDescent="0.25">
      <c r="A24" s="1609" t="s">
        <v>378</v>
      </c>
      <c r="B24" s="1606"/>
      <c r="C24" s="1321"/>
      <c r="D24" s="342"/>
      <c r="E24" s="1118">
        <v>92.4</v>
      </c>
      <c r="F24" s="1114"/>
      <c r="G24" s="1111"/>
      <c r="H24" s="1118">
        <v>98.3</v>
      </c>
      <c r="I24" s="1110"/>
      <c r="J24" s="1111"/>
      <c r="K24" s="1118">
        <v>96</v>
      </c>
      <c r="L24" s="1110"/>
      <c r="M24" s="1111"/>
      <c r="N24" s="1118">
        <v>92.9</v>
      </c>
      <c r="O24" s="1112"/>
      <c r="P24" s="1113"/>
      <c r="Q24" s="1118">
        <v>93.8</v>
      </c>
      <c r="R24" s="1114"/>
      <c r="S24" s="1111"/>
      <c r="T24" s="1118">
        <v>96.6</v>
      </c>
      <c r="U24" s="1110"/>
      <c r="V24" s="1111"/>
      <c r="W24" s="1118">
        <v>92.7</v>
      </c>
      <c r="X24" s="1111"/>
      <c r="Y24" s="1111"/>
      <c r="Z24" s="1118">
        <v>86.8</v>
      </c>
      <c r="AA24" s="1110"/>
      <c r="AB24" s="1111"/>
      <c r="AC24" s="1118">
        <v>95</v>
      </c>
      <c r="AD24" s="1112"/>
      <c r="AE24" s="1112"/>
      <c r="AF24" s="1118">
        <v>92.8</v>
      </c>
    </row>
    <row r="25" spans="1:32" ht="12" customHeight="1" thickTop="1" x14ac:dyDescent="0.2">
      <c r="A25" s="1321"/>
      <c r="B25" s="1321"/>
      <c r="C25" s="1321"/>
      <c r="D25" s="342"/>
      <c r="E25" s="1111"/>
      <c r="F25" s="1114"/>
      <c r="G25" s="1111"/>
      <c r="H25" s="1111"/>
      <c r="I25" s="1110"/>
      <c r="J25" s="1111"/>
      <c r="K25" s="1111"/>
      <c r="L25" s="1110"/>
      <c r="M25" s="1111"/>
      <c r="N25" s="1111"/>
      <c r="O25" s="1112"/>
      <c r="P25" s="1113"/>
      <c r="Q25" s="1111"/>
      <c r="R25" s="1114"/>
      <c r="S25" s="1111"/>
      <c r="T25" s="1111"/>
      <c r="U25" s="1110"/>
      <c r="V25" s="1111"/>
      <c r="W25" s="1111"/>
      <c r="X25" s="1111"/>
      <c r="Y25" s="1111"/>
      <c r="Z25" s="1111"/>
      <c r="AA25" s="1110"/>
      <c r="AB25" s="1111"/>
      <c r="AC25" s="1111"/>
      <c r="AD25" s="1112"/>
      <c r="AE25" s="1112"/>
      <c r="AF25" s="1111"/>
    </row>
    <row r="26" spans="1:32" ht="12" customHeight="1" x14ac:dyDescent="0.2">
      <c r="A26" s="1644" t="s">
        <v>414</v>
      </c>
      <c r="B26" s="1606"/>
      <c r="C26" s="1321"/>
      <c r="D26" s="342"/>
      <c r="E26" s="1383">
        <v>0</v>
      </c>
      <c r="F26" s="1384"/>
      <c r="G26" s="1225"/>
      <c r="H26" s="1383">
        <v>0</v>
      </c>
      <c r="I26" s="1385"/>
      <c r="J26" s="1225"/>
      <c r="K26" s="1383">
        <v>5.7</v>
      </c>
      <c r="L26" s="1385"/>
      <c r="M26" s="1225"/>
      <c r="N26" s="1383">
        <v>2.2000000000000002</v>
      </c>
      <c r="O26" s="1386"/>
      <c r="P26" s="1387"/>
      <c r="Q26" s="1225">
        <v>0.5</v>
      </c>
      <c r="R26" s="1384"/>
      <c r="S26" s="1225"/>
      <c r="T26" s="1383">
        <v>23.9</v>
      </c>
      <c r="U26" s="1385"/>
      <c r="V26" s="1225"/>
      <c r="W26" s="1383">
        <v>27.3</v>
      </c>
      <c r="X26" s="1383"/>
      <c r="Y26" s="1383"/>
      <c r="Z26" s="1383">
        <v>14.7</v>
      </c>
      <c r="AA26" s="1385"/>
      <c r="AB26" s="1225"/>
      <c r="AC26" s="1383">
        <v>1.9</v>
      </c>
      <c r="AD26" s="1386"/>
      <c r="AE26" s="1386"/>
      <c r="AF26" s="1383">
        <v>16.5</v>
      </c>
    </row>
    <row r="27" spans="1:32" ht="12" customHeight="1" x14ac:dyDescent="0.2">
      <c r="A27" s="1321"/>
      <c r="B27" s="1321"/>
      <c r="C27" s="1321"/>
      <c r="D27" s="342"/>
      <c r="E27" s="1386"/>
      <c r="F27" s="1384"/>
      <c r="G27" s="1225"/>
      <c r="H27" s="1386"/>
      <c r="I27" s="1385"/>
      <c r="J27" s="1225"/>
      <c r="K27" s="1386"/>
      <c r="L27" s="1385"/>
      <c r="M27" s="1225"/>
      <c r="N27" s="1386"/>
      <c r="O27" s="1386"/>
      <c r="P27" s="1387"/>
      <c r="Q27" s="1385"/>
      <c r="R27" s="1384"/>
      <c r="S27" s="1225"/>
      <c r="T27" s="1386"/>
      <c r="U27" s="1385"/>
      <c r="V27" s="1225"/>
      <c r="W27" s="1386"/>
      <c r="X27" s="1386"/>
      <c r="Y27" s="1386"/>
      <c r="Z27" s="1386"/>
      <c r="AA27" s="1385"/>
      <c r="AB27" s="1225"/>
      <c r="AC27" s="1386"/>
      <c r="AD27" s="1386"/>
      <c r="AE27" s="1386"/>
      <c r="AF27" s="1386"/>
    </row>
    <row r="28" spans="1:32" ht="12" customHeight="1" x14ac:dyDescent="0.2">
      <c r="A28" s="1321"/>
      <c r="B28" s="1321"/>
      <c r="C28" s="1321"/>
      <c r="D28" s="342"/>
      <c r="E28" s="1386"/>
      <c r="F28" s="1384"/>
      <c r="G28" s="1225"/>
      <c r="H28" s="1386"/>
      <c r="I28" s="1385"/>
      <c r="J28" s="1225"/>
      <c r="K28" s="1386"/>
      <c r="L28" s="1385"/>
      <c r="M28" s="1225"/>
      <c r="N28" s="1386"/>
      <c r="O28" s="1386"/>
      <c r="P28" s="1387"/>
      <c r="Q28" s="1385"/>
      <c r="R28" s="1384"/>
      <c r="S28" s="1225"/>
      <c r="T28" s="1386"/>
      <c r="U28" s="1385"/>
      <c r="V28" s="1225"/>
      <c r="W28" s="1386"/>
      <c r="X28" s="1386"/>
      <c r="Y28" s="1386"/>
      <c r="Z28" s="1386"/>
      <c r="AA28" s="1385"/>
      <c r="AB28" s="1225"/>
      <c r="AC28" s="1386"/>
      <c r="AD28" s="1386"/>
      <c r="AE28" s="1386"/>
      <c r="AF28" s="1386"/>
    </row>
    <row r="29" spans="1:32" ht="24" customHeight="1" x14ac:dyDescent="0.2">
      <c r="A29" s="1644" t="s">
        <v>460</v>
      </c>
      <c r="B29" s="1606"/>
      <c r="C29" s="1321"/>
      <c r="D29" s="342"/>
      <c r="E29" s="1383">
        <v>0</v>
      </c>
      <c r="F29" s="1384"/>
      <c r="G29" s="1225"/>
      <c r="H29" s="1383">
        <v>-0.4</v>
      </c>
      <c r="I29" s="1385"/>
      <c r="J29" s="1225"/>
      <c r="K29" s="1383">
        <v>0.4</v>
      </c>
      <c r="L29" s="1385"/>
      <c r="M29" s="1225"/>
      <c r="N29" s="1225">
        <v>-0.6</v>
      </c>
      <c r="O29" s="1386"/>
      <c r="P29" s="1387"/>
      <c r="Q29" s="1225">
        <v>0</v>
      </c>
      <c r="R29" s="1384"/>
      <c r="S29" s="1225"/>
      <c r="T29" s="1383">
        <v>0</v>
      </c>
      <c r="U29" s="1385"/>
      <c r="V29" s="1225"/>
      <c r="W29" s="1383">
        <v>0.6</v>
      </c>
      <c r="X29" s="1383"/>
      <c r="Y29" s="1383"/>
      <c r="Z29" s="1383">
        <v>-0.7</v>
      </c>
      <c r="AA29" s="1385"/>
      <c r="AB29" s="1225"/>
      <c r="AC29" s="1383">
        <v>-0.1</v>
      </c>
      <c r="AD29" s="1386"/>
      <c r="AE29" s="1386"/>
      <c r="AF29" s="1225">
        <v>0</v>
      </c>
    </row>
    <row r="30" spans="1:32" ht="12" customHeight="1" x14ac:dyDescent="0.2">
      <c r="A30" s="1321"/>
      <c r="B30" s="1321"/>
      <c r="C30" s="1321"/>
      <c r="D30" s="836"/>
      <c r="E30" s="766"/>
      <c r="F30" s="837"/>
      <c r="G30" s="344"/>
      <c r="H30" s="345"/>
      <c r="I30" s="345"/>
      <c r="J30" s="344"/>
      <c r="K30" s="345"/>
      <c r="L30" s="345"/>
      <c r="M30" s="344"/>
      <c r="N30" s="1321"/>
      <c r="O30" s="1321"/>
      <c r="P30" s="836"/>
      <c r="Q30" s="766"/>
      <c r="R30" s="837"/>
      <c r="S30" s="344"/>
      <c r="T30" s="345"/>
      <c r="U30" s="345"/>
      <c r="V30" s="344"/>
      <c r="W30" s="345"/>
      <c r="X30" s="345"/>
      <c r="Y30" s="345"/>
      <c r="Z30" s="345"/>
      <c r="AA30" s="345"/>
      <c r="AB30" s="344"/>
      <c r="AC30" s="1321"/>
      <c r="AD30" s="1321"/>
      <c r="AE30" s="1321"/>
      <c r="AF30" s="1321"/>
    </row>
    <row r="31" spans="1:32" ht="12" customHeight="1" x14ac:dyDescent="0.2">
      <c r="A31" s="1321"/>
      <c r="B31" s="1321"/>
      <c r="C31" s="1321"/>
      <c r="D31" s="1321"/>
      <c r="E31" s="1321"/>
      <c r="F31" s="1321"/>
      <c r="G31" s="1321"/>
      <c r="H31" s="1321"/>
      <c r="I31" s="1321"/>
      <c r="J31" s="344"/>
      <c r="K31" s="344"/>
      <c r="L31" s="344"/>
      <c r="M31" s="1321"/>
      <c r="N31" s="1321"/>
      <c r="O31" s="1321"/>
      <c r="P31" s="1321"/>
      <c r="Q31" s="1321"/>
      <c r="R31" s="1321"/>
      <c r="S31" s="1321"/>
      <c r="T31" s="1321"/>
      <c r="U31" s="1321"/>
      <c r="V31" s="344"/>
      <c r="W31" s="344"/>
      <c r="X31" s="344"/>
      <c r="Y31" s="344"/>
      <c r="Z31" s="344"/>
      <c r="AA31" s="344"/>
      <c r="AB31" s="345"/>
      <c r="AC31" s="1321"/>
      <c r="AD31" s="1321"/>
      <c r="AE31" s="1321"/>
      <c r="AF31" s="1321"/>
    </row>
    <row r="32" spans="1:32" ht="14.25" x14ac:dyDescent="0.2">
      <c r="A32" s="839" t="s">
        <v>234</v>
      </c>
      <c r="B32" s="1648" t="s">
        <v>668</v>
      </c>
      <c r="C32" s="1648"/>
      <c r="D32" s="1648"/>
      <c r="E32" s="1648"/>
      <c r="F32" s="1648"/>
      <c r="G32" s="1648"/>
      <c r="H32" s="1648"/>
      <c r="I32" s="1648"/>
      <c r="J32" s="1648"/>
      <c r="K32" s="1648"/>
      <c r="L32" s="1648"/>
      <c r="M32" s="1648"/>
      <c r="N32" s="1648"/>
      <c r="O32" s="1648"/>
      <c r="P32" s="1648"/>
      <c r="Q32" s="1648"/>
      <c r="R32" s="1648"/>
      <c r="S32" s="1648"/>
      <c r="T32" s="1648"/>
      <c r="U32" s="1648"/>
      <c r="V32" s="1648"/>
      <c r="W32" s="1648"/>
      <c r="X32" s="1648"/>
      <c r="Y32" s="1648"/>
      <c r="Z32" s="1648"/>
      <c r="AA32" s="1648"/>
      <c r="AB32" s="1648"/>
      <c r="AC32" s="1321"/>
      <c r="AD32" s="1321"/>
      <c r="AE32" s="1321"/>
      <c r="AF32" s="1321"/>
    </row>
    <row r="33" spans="1:32" s="515" customFormat="1" ht="14.25" x14ac:dyDescent="0.2">
      <c r="A33" s="839" t="s">
        <v>235</v>
      </c>
      <c r="B33" s="1633" t="s">
        <v>617</v>
      </c>
      <c r="C33" s="1633"/>
      <c r="D33" s="1633"/>
      <c r="E33" s="1633"/>
      <c r="F33" s="1633"/>
      <c r="G33" s="1633"/>
      <c r="H33" s="1633"/>
      <c r="I33" s="1633"/>
      <c r="J33" s="1633"/>
      <c r="K33" s="1633"/>
      <c r="L33" s="1633"/>
      <c r="M33" s="1633"/>
      <c r="N33" s="1633"/>
      <c r="O33" s="1633"/>
      <c r="P33" s="1633"/>
      <c r="Q33" s="1633"/>
      <c r="R33" s="1633"/>
      <c r="S33" s="1633"/>
      <c r="T33" s="1633"/>
      <c r="U33" s="1633"/>
      <c r="V33" s="1633"/>
      <c r="W33" s="1633"/>
      <c r="X33" s="1633"/>
      <c r="Y33" s="1633"/>
      <c r="Z33" s="1633"/>
      <c r="AA33" s="1633"/>
      <c r="AB33" s="1633"/>
      <c r="AC33" s="1633"/>
      <c r="AD33" s="1633"/>
      <c r="AE33" s="1633"/>
      <c r="AF33" s="1633"/>
    </row>
    <row r="34" spans="1:32" ht="14.25" x14ac:dyDescent="0.2">
      <c r="A34" s="839" t="s">
        <v>236</v>
      </c>
      <c r="B34" s="1648" t="s">
        <v>381</v>
      </c>
      <c r="C34" s="1606"/>
      <c r="D34" s="1606"/>
      <c r="E34" s="1606"/>
      <c r="F34" s="1606"/>
      <c r="G34" s="1606"/>
      <c r="H34" s="1606"/>
      <c r="I34" s="1606"/>
      <c r="J34" s="1606"/>
      <c r="K34" s="1606"/>
      <c r="L34" s="1606"/>
      <c r="M34" s="1606"/>
      <c r="N34" s="1606"/>
      <c r="O34" s="1606"/>
      <c r="P34" s="1606"/>
      <c r="Q34" s="1606"/>
      <c r="R34" s="1606"/>
      <c r="S34" s="1606"/>
      <c r="T34" s="1606"/>
      <c r="U34" s="1606"/>
      <c r="V34" s="1606"/>
      <c r="W34" s="1606"/>
      <c r="X34" s="1606"/>
      <c r="Y34" s="1606"/>
      <c r="Z34" s="1606"/>
      <c r="AA34" s="1606"/>
      <c r="AB34" s="1606"/>
      <c r="AC34" s="1321"/>
      <c r="AD34" s="1321"/>
      <c r="AE34" s="1321"/>
      <c r="AF34" s="1321"/>
    </row>
    <row r="35" spans="1:32" x14ac:dyDescent="0.2">
      <c r="A35" s="1321"/>
      <c r="B35" s="1321"/>
      <c r="C35" s="1321"/>
      <c r="D35" s="1321"/>
      <c r="E35" s="1321"/>
      <c r="F35" s="1321"/>
      <c r="G35" s="1321"/>
      <c r="H35" s="1321"/>
      <c r="I35" s="1321"/>
      <c r="J35" s="1321"/>
      <c r="K35" s="1321"/>
      <c r="L35" s="1321"/>
      <c r="M35" s="1321"/>
      <c r="N35" s="1321"/>
      <c r="O35" s="1321"/>
      <c r="P35" s="1321"/>
      <c r="Q35" s="1321"/>
      <c r="R35" s="1321"/>
      <c r="S35" s="1321"/>
      <c r="T35" s="1321"/>
      <c r="U35" s="1321"/>
      <c r="V35" s="1321"/>
      <c r="W35" s="1321"/>
      <c r="X35" s="1321"/>
      <c r="Y35" s="1321"/>
      <c r="Z35" s="1321"/>
      <c r="AA35" s="1321"/>
      <c r="AB35" s="1321"/>
      <c r="AC35" s="1321"/>
      <c r="AD35" s="1321"/>
      <c r="AE35" s="1321"/>
      <c r="AF35" s="1321"/>
    </row>
    <row r="36" spans="1:32" x14ac:dyDescent="0.2">
      <c r="A36" s="1321"/>
      <c r="B36" s="1321"/>
      <c r="C36" s="1321"/>
      <c r="D36" s="1321"/>
      <c r="E36" s="1321"/>
      <c r="F36" s="1321"/>
      <c r="G36" s="1321"/>
      <c r="H36" s="1321"/>
      <c r="I36" s="1321"/>
      <c r="J36" s="1321"/>
      <c r="K36" s="1321"/>
      <c r="L36" s="1321"/>
      <c r="M36" s="1321"/>
      <c r="N36" s="1321"/>
      <c r="O36" s="1321"/>
      <c r="P36" s="1321"/>
      <c r="Q36" s="1321"/>
      <c r="R36" s="1321"/>
      <c r="S36" s="1321"/>
      <c r="T36" s="1321"/>
      <c r="U36" s="1321"/>
      <c r="V36" s="1321"/>
      <c r="W36" s="1321"/>
      <c r="X36" s="1321"/>
      <c r="Y36" s="1321"/>
      <c r="Z36" s="1321"/>
      <c r="AA36" s="1321"/>
      <c r="AB36" s="1321"/>
      <c r="AC36" s="1321"/>
      <c r="AD36" s="1321"/>
      <c r="AE36" s="1321"/>
      <c r="AF36" s="1321"/>
    </row>
    <row r="37" spans="1:32" x14ac:dyDescent="0.2">
      <c r="A37" s="1321"/>
      <c r="B37" s="1321"/>
      <c r="C37" s="1321"/>
      <c r="D37" s="1321"/>
      <c r="E37" s="1321"/>
      <c r="F37" s="1321"/>
      <c r="G37" s="1321"/>
      <c r="H37" s="1321"/>
      <c r="I37" s="1321"/>
      <c r="J37" s="1321"/>
      <c r="K37" s="1321"/>
      <c r="L37" s="1321"/>
      <c r="M37" s="1321"/>
      <c r="N37" s="1321"/>
      <c r="O37" s="1321"/>
      <c r="P37" s="1321"/>
      <c r="Q37" s="1321"/>
      <c r="R37" s="1321"/>
      <c r="S37" s="1321"/>
      <c r="T37" s="1321"/>
      <c r="U37" s="1321"/>
      <c r="V37" s="1321"/>
      <c r="W37" s="1321"/>
      <c r="X37" s="1321"/>
      <c r="Y37" s="1321"/>
      <c r="Z37" s="1321"/>
      <c r="AA37" s="1321"/>
      <c r="AB37" s="1321"/>
      <c r="AC37" s="1321"/>
      <c r="AD37" s="1321"/>
      <c r="AE37" s="1321"/>
      <c r="AF37" s="1321"/>
    </row>
    <row r="38" spans="1:32" x14ac:dyDescent="0.2">
      <c r="A38" s="1321"/>
      <c r="B38" s="1321"/>
      <c r="C38" s="1321"/>
      <c r="D38" s="1321"/>
      <c r="E38" s="1321"/>
      <c r="F38" s="1321"/>
      <c r="G38" s="1321"/>
      <c r="H38" s="1321"/>
      <c r="I38" s="1321"/>
      <c r="J38" s="1321"/>
      <c r="K38" s="1321"/>
      <c r="L38" s="1321"/>
      <c r="M38" s="1321"/>
      <c r="N38" s="1321"/>
      <c r="O38" s="1321"/>
      <c r="P38" s="1321"/>
      <c r="Q38" s="1321"/>
      <c r="R38" s="1321"/>
      <c r="S38" s="1321"/>
      <c r="T38" s="1321"/>
      <c r="U38" s="1321"/>
      <c r="V38" s="1321"/>
      <c r="W38" s="1321"/>
      <c r="X38" s="1321"/>
      <c r="Y38" s="1321"/>
      <c r="Z38" s="1321"/>
      <c r="AA38" s="1321"/>
      <c r="AB38" s="1321"/>
      <c r="AC38" s="1321"/>
      <c r="AD38" s="1321"/>
      <c r="AE38" s="1321"/>
      <c r="AF38" s="1321"/>
    </row>
    <row r="39" spans="1:32" x14ac:dyDescent="0.2">
      <c r="A39" s="1321"/>
      <c r="B39" s="1321"/>
      <c r="C39" s="1321"/>
      <c r="D39" s="1321"/>
      <c r="E39" s="1321"/>
      <c r="F39" s="1321"/>
      <c r="G39" s="1321"/>
      <c r="H39" s="1321"/>
      <c r="I39" s="1321"/>
      <c r="J39" s="1321"/>
      <c r="K39" s="1321"/>
      <c r="L39" s="1321"/>
      <c r="M39" s="1321"/>
      <c r="N39" s="1321"/>
      <c r="O39" s="1321"/>
      <c r="P39" s="1321"/>
      <c r="Q39" s="1321"/>
      <c r="R39" s="1321"/>
      <c r="S39" s="1321"/>
      <c r="T39" s="1321"/>
      <c r="U39" s="1321"/>
      <c r="V39" s="1321"/>
      <c r="W39" s="1321"/>
      <c r="X39" s="1321"/>
      <c r="Y39" s="1321"/>
      <c r="Z39" s="1321"/>
      <c r="AA39" s="1321"/>
      <c r="AB39" s="1321"/>
      <c r="AC39" s="1321"/>
      <c r="AD39" s="1321"/>
      <c r="AE39" s="1321"/>
      <c r="AF39" s="1321"/>
    </row>
    <row r="40" spans="1:32" x14ac:dyDescent="0.2">
      <c r="A40" s="1321"/>
      <c r="B40" s="1321"/>
      <c r="C40" s="1321"/>
      <c r="D40" s="1321"/>
      <c r="E40" s="1321"/>
      <c r="F40" s="1321"/>
      <c r="G40" s="1321"/>
      <c r="H40" s="1321"/>
      <c r="I40" s="1321"/>
      <c r="J40" s="1321"/>
      <c r="K40" s="1321"/>
      <c r="L40" s="1321"/>
      <c r="M40" s="1321"/>
      <c r="N40" s="1321"/>
      <c r="O40" s="1321"/>
      <c r="P40" s="1321"/>
      <c r="Q40" s="1321"/>
      <c r="R40" s="1321"/>
      <c r="S40" s="1321"/>
      <c r="T40" s="1321"/>
      <c r="U40" s="1321"/>
      <c r="V40" s="1321"/>
      <c r="W40" s="1321"/>
      <c r="X40" s="1321"/>
      <c r="Y40" s="1321"/>
      <c r="Z40" s="1321"/>
      <c r="AA40" s="1321"/>
      <c r="AB40" s="1321"/>
      <c r="AC40" s="1321"/>
      <c r="AD40" s="1321"/>
      <c r="AE40" s="1321"/>
      <c r="AF40" s="1321"/>
    </row>
    <row r="41" spans="1:32" x14ac:dyDescent="0.2">
      <c r="A41" s="1321"/>
      <c r="B41" s="1321"/>
      <c r="C41" s="1321"/>
      <c r="D41" s="1321"/>
      <c r="E41" s="1321"/>
      <c r="F41" s="1321"/>
      <c r="G41" s="1321"/>
      <c r="H41" s="1321"/>
      <c r="I41" s="1321"/>
      <c r="J41" s="1321"/>
      <c r="K41" s="1321"/>
      <c r="L41" s="1321"/>
      <c r="M41" s="1321"/>
      <c r="N41" s="1321"/>
      <c r="O41" s="1321"/>
      <c r="P41" s="1321"/>
      <c r="Q41" s="1321"/>
      <c r="R41" s="1321"/>
      <c r="S41" s="1321"/>
      <c r="T41" s="1321"/>
      <c r="U41" s="1321"/>
      <c r="V41" s="1321"/>
      <c r="W41" s="1321"/>
      <c r="X41" s="1321"/>
      <c r="Y41" s="1321"/>
      <c r="Z41" s="1321"/>
      <c r="AA41" s="1321"/>
      <c r="AB41" s="1321"/>
      <c r="AC41" s="1321"/>
      <c r="AD41" s="1321"/>
      <c r="AE41" s="1321"/>
      <c r="AF41" s="1321"/>
    </row>
    <row r="42" spans="1:32" x14ac:dyDescent="0.2">
      <c r="A42" s="1321"/>
      <c r="B42" s="1321"/>
      <c r="C42" s="1321"/>
      <c r="D42" s="1321"/>
      <c r="E42" s="1321"/>
      <c r="F42" s="1321"/>
      <c r="G42" s="1321"/>
      <c r="H42" s="1321"/>
      <c r="I42" s="1321"/>
      <c r="J42" s="1321"/>
      <c r="K42" s="1321"/>
      <c r="L42" s="1321"/>
      <c r="M42" s="1321"/>
      <c r="N42" s="1321"/>
      <c r="O42" s="1321"/>
      <c r="P42" s="1321"/>
      <c r="Q42" s="1321"/>
      <c r="R42" s="1321"/>
      <c r="S42" s="1321"/>
      <c r="T42" s="1321"/>
      <c r="U42" s="1321"/>
      <c r="V42" s="1321"/>
      <c r="W42" s="1321"/>
      <c r="X42" s="1321"/>
      <c r="Y42" s="1321"/>
      <c r="Z42" s="1321"/>
      <c r="AA42" s="1321"/>
      <c r="AB42" s="1321"/>
      <c r="AC42" s="1321"/>
      <c r="AD42" s="1321"/>
      <c r="AE42" s="1321"/>
      <c r="AF42" s="1321"/>
    </row>
    <row r="43" spans="1:32" x14ac:dyDescent="0.2">
      <c r="A43" s="1321"/>
      <c r="B43" s="1321"/>
      <c r="C43" s="1321"/>
      <c r="D43" s="1321"/>
      <c r="E43" s="1321"/>
      <c r="F43" s="1321"/>
      <c r="G43" s="1321"/>
      <c r="H43" s="1321"/>
      <c r="I43" s="1321"/>
      <c r="J43" s="1321"/>
      <c r="K43" s="1321"/>
      <c r="L43" s="1321"/>
      <c r="M43" s="1321"/>
      <c r="N43" s="1321"/>
      <c r="O43" s="1321"/>
      <c r="P43" s="1321"/>
      <c r="Q43" s="1321"/>
      <c r="R43" s="1321"/>
      <c r="S43" s="1321"/>
      <c r="T43" s="1321"/>
      <c r="U43" s="1321"/>
      <c r="V43" s="1321"/>
      <c r="W43" s="1321"/>
      <c r="X43" s="1321"/>
      <c r="Y43" s="1321"/>
      <c r="Z43" s="1321"/>
      <c r="AA43" s="1321"/>
      <c r="AB43" s="1321"/>
      <c r="AC43" s="1321"/>
      <c r="AD43" s="1321"/>
      <c r="AE43" s="1321"/>
      <c r="AF43" s="1321"/>
    </row>
    <row r="44" spans="1:32" x14ac:dyDescent="0.2">
      <c r="A44" s="1321"/>
      <c r="B44" s="1321"/>
      <c r="C44" s="1321"/>
      <c r="D44" s="1321"/>
      <c r="E44" s="1321"/>
      <c r="F44" s="1321"/>
      <c r="G44" s="1321"/>
      <c r="H44" s="1321"/>
      <c r="I44" s="1321"/>
      <c r="J44" s="1321"/>
      <c r="K44" s="1321"/>
      <c r="L44" s="1321"/>
      <c r="M44" s="1321"/>
      <c r="N44" s="1321"/>
      <c r="O44" s="1321"/>
      <c r="P44" s="1321"/>
      <c r="Q44" s="1321"/>
      <c r="R44" s="1321"/>
      <c r="S44" s="1321"/>
      <c r="T44" s="1321"/>
      <c r="U44" s="1321"/>
      <c r="V44" s="1321"/>
      <c r="W44" s="1321"/>
      <c r="X44" s="1321"/>
      <c r="Y44" s="1321"/>
      <c r="Z44" s="1321"/>
      <c r="AA44" s="1321"/>
      <c r="AB44" s="1321"/>
      <c r="AC44" s="1321"/>
      <c r="AD44" s="1321"/>
      <c r="AE44" s="1321"/>
      <c r="AF44" s="1321"/>
    </row>
    <row r="45" spans="1:32" x14ac:dyDescent="0.2">
      <c r="A45" s="1321"/>
      <c r="B45" s="1321"/>
      <c r="C45" s="1321"/>
      <c r="D45" s="1321"/>
      <c r="E45" s="1321"/>
      <c r="F45" s="1321"/>
      <c r="G45" s="1321"/>
      <c r="H45" s="1321"/>
      <c r="I45" s="1321"/>
      <c r="J45" s="1321"/>
      <c r="K45" s="1321"/>
      <c r="L45" s="1321"/>
      <c r="M45" s="1321"/>
      <c r="N45" s="1321"/>
      <c r="O45" s="1321"/>
      <c r="P45" s="1321"/>
      <c r="Q45" s="1321"/>
      <c r="R45" s="1321"/>
      <c r="S45" s="1321"/>
      <c r="T45" s="1321"/>
      <c r="U45" s="1321"/>
      <c r="V45" s="1321"/>
      <c r="W45" s="1321"/>
      <c r="X45" s="1321"/>
      <c r="Y45" s="1321"/>
      <c r="Z45" s="1321"/>
      <c r="AA45" s="1321"/>
      <c r="AB45" s="1321"/>
      <c r="AC45" s="1321"/>
      <c r="AD45" s="1321"/>
      <c r="AE45" s="1321"/>
      <c r="AF45" s="1321"/>
    </row>
    <row r="46" spans="1:32" x14ac:dyDescent="0.2">
      <c r="A46" s="1321"/>
      <c r="B46" s="1321"/>
      <c r="C46" s="1321"/>
      <c r="D46" s="1321"/>
      <c r="E46" s="1321"/>
      <c r="F46" s="1321"/>
      <c r="G46" s="1321"/>
      <c r="H46" s="1321"/>
      <c r="I46" s="1321"/>
      <c r="J46" s="1321"/>
      <c r="K46" s="1321"/>
      <c r="L46" s="1321"/>
      <c r="M46" s="1321"/>
      <c r="N46" s="1321"/>
      <c r="O46" s="1321"/>
      <c r="P46" s="1321"/>
      <c r="Q46" s="1321"/>
      <c r="R46" s="1321"/>
      <c r="S46" s="1321"/>
      <c r="T46" s="1321"/>
      <c r="U46" s="1321"/>
      <c r="V46" s="1321"/>
      <c r="W46" s="1321"/>
      <c r="X46" s="1321"/>
      <c r="Y46" s="1321"/>
      <c r="Z46" s="1321"/>
      <c r="AA46" s="1321"/>
      <c r="AB46" s="1321"/>
      <c r="AC46" s="1321"/>
      <c r="AD46" s="1321"/>
      <c r="AE46" s="1321"/>
      <c r="AF46" s="1321"/>
    </row>
    <row r="47" spans="1:32" x14ac:dyDescent="0.2">
      <c r="A47" s="1321"/>
      <c r="B47" s="1321"/>
      <c r="C47" s="1321"/>
      <c r="D47" s="1321"/>
      <c r="E47" s="1321"/>
      <c r="F47" s="1321"/>
      <c r="G47" s="1321"/>
      <c r="H47" s="1321"/>
      <c r="I47" s="1321"/>
      <c r="J47" s="1321"/>
      <c r="K47" s="1321"/>
      <c r="L47" s="1321"/>
      <c r="M47" s="1321"/>
      <c r="N47" s="1321"/>
      <c r="O47" s="1321"/>
      <c r="P47" s="1321"/>
      <c r="Q47" s="1321"/>
      <c r="R47" s="1321"/>
      <c r="S47" s="1321"/>
      <c r="T47" s="1321"/>
      <c r="U47" s="1321"/>
      <c r="V47" s="1321"/>
      <c r="W47" s="1321"/>
      <c r="X47" s="1321"/>
      <c r="Y47" s="1321"/>
      <c r="Z47" s="1321"/>
      <c r="AA47" s="1321"/>
      <c r="AB47" s="1321"/>
      <c r="AC47" s="1321"/>
      <c r="AD47" s="1321"/>
      <c r="AE47" s="1321"/>
      <c r="AF47" s="1321"/>
    </row>
    <row r="48" spans="1:32" x14ac:dyDescent="0.2">
      <c r="A48" s="1321"/>
      <c r="B48" s="1321"/>
      <c r="C48" s="1321"/>
      <c r="D48" s="1321"/>
      <c r="E48" s="1321"/>
      <c r="F48" s="1321"/>
      <c r="G48" s="1321"/>
      <c r="H48" s="1321"/>
      <c r="I48" s="1321"/>
      <c r="J48" s="1321"/>
      <c r="K48" s="1321"/>
      <c r="L48" s="1321"/>
      <c r="M48" s="1321"/>
      <c r="N48" s="1321"/>
      <c r="O48" s="1321"/>
      <c r="P48" s="1321"/>
      <c r="Q48" s="1321"/>
      <c r="R48" s="1321"/>
      <c r="S48" s="1321"/>
      <c r="T48" s="1321"/>
      <c r="U48" s="1321"/>
      <c r="V48" s="1321"/>
      <c r="W48" s="1321"/>
      <c r="X48" s="1321"/>
      <c r="Y48" s="1321"/>
      <c r="Z48" s="1321"/>
      <c r="AA48" s="1321"/>
      <c r="AB48" s="1321"/>
      <c r="AC48" s="1321"/>
      <c r="AD48" s="1321"/>
      <c r="AE48" s="1321"/>
      <c r="AF48" s="1321"/>
    </row>
    <row r="49" spans="1:32" x14ac:dyDescent="0.2">
      <c r="A49" s="1321"/>
      <c r="B49" s="1321"/>
      <c r="C49" s="1321"/>
      <c r="D49" s="1321"/>
      <c r="E49" s="1321"/>
      <c r="F49" s="1321"/>
      <c r="G49" s="1321"/>
      <c r="H49" s="1321"/>
      <c r="I49" s="1321"/>
      <c r="J49" s="1321"/>
      <c r="K49" s="1321"/>
      <c r="L49" s="1321"/>
      <c r="M49" s="1321"/>
      <c r="N49" s="1321"/>
      <c r="O49" s="1321"/>
      <c r="P49" s="1321"/>
      <c r="Q49" s="1321"/>
      <c r="R49" s="1321"/>
      <c r="S49" s="1321"/>
      <c r="T49" s="1321"/>
      <c r="U49" s="1321"/>
      <c r="V49" s="1321"/>
      <c r="W49" s="1321"/>
      <c r="X49" s="1321"/>
      <c r="Y49" s="1321"/>
      <c r="Z49" s="1321"/>
      <c r="AA49" s="1321"/>
      <c r="AB49" s="1321"/>
      <c r="AC49" s="1321"/>
      <c r="AD49" s="1321"/>
      <c r="AE49" s="1321"/>
      <c r="AF49" s="1321"/>
    </row>
    <row r="50" spans="1:32" x14ac:dyDescent="0.2">
      <c r="A50" s="1321"/>
      <c r="B50" s="1321"/>
      <c r="C50" s="1321"/>
      <c r="D50" s="1321"/>
      <c r="E50" s="1321"/>
      <c r="F50" s="1321"/>
      <c r="G50" s="1321"/>
      <c r="H50" s="1321"/>
      <c r="I50" s="1321"/>
      <c r="J50" s="1321"/>
      <c r="K50" s="1321"/>
      <c r="L50" s="1321"/>
      <c r="M50" s="1321"/>
      <c r="N50" s="1321"/>
      <c r="O50" s="1321"/>
      <c r="P50" s="1321"/>
      <c r="Q50" s="1321"/>
      <c r="R50" s="1321"/>
      <c r="S50" s="1321"/>
      <c r="T50" s="1321"/>
      <c r="U50" s="1321"/>
      <c r="V50" s="1321"/>
      <c r="W50" s="1321"/>
      <c r="X50" s="1321"/>
      <c r="Y50" s="1321"/>
      <c r="Z50" s="1321"/>
      <c r="AA50" s="1321"/>
      <c r="AB50" s="1321"/>
      <c r="AC50" s="1321"/>
      <c r="AD50" s="1321"/>
      <c r="AE50" s="1321"/>
      <c r="AF50" s="1321"/>
    </row>
    <row r="51" spans="1:32" x14ac:dyDescent="0.2">
      <c r="A51" s="1321"/>
      <c r="B51" s="1321"/>
      <c r="C51" s="1321"/>
      <c r="D51" s="1321"/>
      <c r="E51" s="1321"/>
      <c r="F51" s="1321"/>
      <c r="G51" s="1321"/>
      <c r="H51" s="1321"/>
      <c r="I51" s="1321"/>
      <c r="J51" s="1321"/>
      <c r="K51" s="1321"/>
      <c r="L51" s="1321"/>
      <c r="M51" s="1321"/>
      <c r="N51" s="1321"/>
      <c r="O51" s="1321"/>
      <c r="P51" s="1321"/>
      <c r="Q51" s="1321"/>
      <c r="R51" s="1321"/>
      <c r="S51" s="1321"/>
      <c r="T51" s="1321"/>
      <c r="U51" s="1321"/>
      <c r="V51" s="1321"/>
      <c r="W51" s="1321"/>
      <c r="X51" s="1321"/>
      <c r="Y51" s="1321"/>
      <c r="Z51" s="1321"/>
      <c r="AA51" s="1321"/>
      <c r="AB51" s="1321"/>
      <c r="AC51" s="1321"/>
      <c r="AD51" s="1321"/>
      <c r="AE51" s="1321"/>
      <c r="AF51" s="1321"/>
    </row>
  </sheetData>
  <sheetProtection formatCells="0" formatColumns="0" formatRows="0" insertColumns="0" insertRows="0" insertHyperlinks="0" deleteColumns="0" deleteRows="0" sort="0" autoFilter="0" pivotTables="0"/>
  <customSheetViews>
    <customSheetView guid="{37FF72F6-90B1-42B8-8DBF-DD3FAC5BA85D}" fitToPage="1">
      <selection activeCell="I37" sqref="I37"/>
      <pageMargins left="0.25" right="0.25" top="0.5" bottom="0.5" header="0.3" footer="0.3"/>
      <printOptions horizontalCentered="1"/>
      <pageSetup scale="70" orientation="landscape" r:id="rId1"/>
      <headerFooter>
        <oddFooter>&amp;L&amp;K0070C0The Allstate Corporation 4Q19 Supplement&amp;R&amp;K000000&amp;A</oddFooter>
      </headerFooter>
    </customSheetView>
    <customSheetView guid="{2C9B2C1A-81A6-48A3-8FB1-DCFE0A20C29C}" fitToPage="1">
      <selection activeCell="A59" sqref="A59"/>
      <pageMargins left="0.25" right="0.25" top="0.5" bottom="0.5" header="0.3" footer="0.3"/>
      <printOptions horizontalCentered="1"/>
      <pageSetup scale="70"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70"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70" orientation="landscape" r:id="rId4"/>
      <headerFooter>
        <oddFooter>&amp;L&amp;K0070C0The Allstate Corporation 4Q19 Supplement&amp;R&amp;K000000&amp;A</oddFooter>
      </headerFooter>
    </customSheetView>
    <customSheetView guid="{0B7FDDCE-76D6-4341-B795-862A34477CB3}" fitToPage="1">
      <selection activeCell="A18" sqref="A18:B18"/>
      <pageMargins left="0.25" right="0.25" top="0.5" bottom="0.5" header="0.3" footer="0.3"/>
      <printOptions horizontalCentered="1"/>
      <pageSetup scale="70" orientation="landscape" r:id="rId5"/>
      <headerFooter>
        <oddFooter>&amp;L&amp;K0070C0The Allstate Corporation 4Q19 Supplement&amp;R&amp;K000000&amp;A</oddFooter>
      </headerFooter>
    </customSheetView>
    <customSheetView guid="{77D3E7D1-C189-4FFB-8084-AE3691A2CCAC}" fitToPage="1">
      <selection activeCell="A59" sqref="A59"/>
      <pageMargins left="0.25" right="0.25" top="0.5" bottom="0.5" header="0.3" footer="0.3"/>
      <printOptions horizontalCentered="1"/>
      <pageSetup scale="70" orientation="landscape" r:id="rId6"/>
      <headerFooter>
        <oddFooter>&amp;L&amp;K0070C0The Allstate Corporation 4Q19 Supplement&amp;R&amp;K000000&amp;A</oddFooter>
      </headerFooter>
    </customSheetView>
  </customSheetViews>
  <mergeCells count="24">
    <mergeCell ref="A1:AF1"/>
    <mergeCell ref="A2:AF2"/>
    <mergeCell ref="AC4:AF4"/>
    <mergeCell ref="A16:B16"/>
    <mergeCell ref="A10:B10"/>
    <mergeCell ref="A11:B11"/>
    <mergeCell ref="A12:B12"/>
    <mergeCell ref="A13:B13"/>
    <mergeCell ref="A14:B14"/>
    <mergeCell ref="D4:AA4"/>
    <mergeCell ref="A4:B4"/>
    <mergeCell ref="A8:B8"/>
    <mergeCell ref="B34:AB34"/>
    <mergeCell ref="A17:B17"/>
    <mergeCell ref="A18:B18"/>
    <mergeCell ref="A20:B20"/>
    <mergeCell ref="A21:B21"/>
    <mergeCell ref="A22:B22"/>
    <mergeCell ref="A23:B23"/>
    <mergeCell ref="A24:B24"/>
    <mergeCell ref="A26:B26"/>
    <mergeCell ref="A29:B29"/>
    <mergeCell ref="B32:AB32"/>
    <mergeCell ref="B33:AF33"/>
  </mergeCells>
  <printOptions horizontalCentered="1"/>
  <pageMargins left="0.25" right="0.25" top="0.5" bottom="0.5" header="0.3" footer="0.3"/>
  <pageSetup scale="70" orientation="landscape" r:id="rId7"/>
  <headerFooter>
    <oddFooter>&amp;L&amp;K0070C0The Allstate Corporation 4Q19 Supplement&amp;R&amp;K000000&amp;A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AF51"/>
  <sheetViews>
    <sheetView zoomScaleNormal="100" workbookViewId="0">
      <selection sqref="A1:AD1"/>
    </sheetView>
  </sheetViews>
  <sheetFormatPr defaultColWidth="13.7109375" defaultRowHeight="12.75" x14ac:dyDescent="0.2"/>
  <cols>
    <col min="1" max="1" width="3" style="44" customWidth="1"/>
    <col min="2" max="2" width="38.85546875" style="44" customWidth="1"/>
    <col min="3" max="3" width="2.28515625" style="44" customWidth="1"/>
    <col min="4" max="4" width="2.28515625" style="619" customWidth="1"/>
    <col min="5" max="5" width="10.28515625" style="619" customWidth="1"/>
    <col min="6" max="6" width="2.28515625" style="619" customWidth="1"/>
    <col min="7" max="7" width="2.28515625" style="312" customWidth="1"/>
    <col min="8" max="8" width="10.28515625" style="312" customWidth="1"/>
    <col min="9" max="9" width="2.28515625" style="312" customWidth="1"/>
    <col min="10" max="10" width="2.28515625" style="168" customWidth="1"/>
    <col min="11" max="11" width="10.28515625" style="168" customWidth="1"/>
    <col min="12" max="12" width="2.28515625" style="168" customWidth="1"/>
    <col min="13" max="13" width="2.28515625" style="44" customWidth="1"/>
    <col min="14" max="14" width="10.28515625" style="44" customWidth="1"/>
    <col min="15" max="15" width="2.28515625" style="44" customWidth="1"/>
    <col min="16" max="16" width="2.28515625" style="619" customWidth="1"/>
    <col min="17" max="17" width="10.28515625" style="619" customWidth="1"/>
    <col min="18" max="18" width="2.28515625" style="44" customWidth="1"/>
    <col min="19" max="19" width="2.28515625" style="619" customWidth="1"/>
    <col min="20" max="20" width="10.28515625" style="44" customWidth="1"/>
    <col min="21" max="22" width="2.28515625" style="44" customWidth="1"/>
    <col min="23" max="23" width="10.28515625" style="44" customWidth="1"/>
    <col min="24" max="25" width="2.28515625" style="44" customWidth="1"/>
    <col min="26" max="26" width="10.28515625" style="44" customWidth="1"/>
    <col min="27" max="28" width="2.28515625" style="44" customWidth="1"/>
    <col min="29" max="29" width="10.28515625" style="44" customWidth="1"/>
    <col min="30" max="31" width="2.28515625" style="44" customWidth="1"/>
    <col min="32" max="32" width="10.28515625" style="44" customWidth="1"/>
    <col min="33" max="33" width="2.28515625" style="44" customWidth="1"/>
    <col min="34" max="16384" width="13.7109375" style="44"/>
  </cols>
  <sheetData>
    <row r="1" spans="1:32" ht="13.5" x14ac:dyDescent="0.25">
      <c r="A1" s="1666" t="s">
        <v>6</v>
      </c>
      <c r="B1" s="1508"/>
      <c r="C1" s="1508"/>
      <c r="D1" s="1508"/>
      <c r="E1" s="1508"/>
      <c r="F1" s="1508"/>
      <c r="G1" s="1508"/>
      <c r="H1" s="1508"/>
      <c r="I1" s="1508"/>
      <c r="J1" s="1508"/>
      <c r="K1" s="1508"/>
      <c r="L1" s="1508"/>
      <c r="M1" s="1508"/>
      <c r="N1" s="1508"/>
      <c r="O1" s="1508"/>
      <c r="P1" s="1508"/>
      <c r="Q1" s="1508"/>
      <c r="R1" s="1508"/>
      <c r="S1" s="1508"/>
      <c r="T1" s="1508"/>
      <c r="U1" s="1508"/>
      <c r="V1" s="1508"/>
      <c r="W1" s="1508"/>
      <c r="X1" s="1508"/>
      <c r="Y1" s="1508"/>
      <c r="Z1" s="1508"/>
      <c r="AA1" s="1508"/>
      <c r="AB1" s="1508"/>
      <c r="AC1" s="1508"/>
      <c r="AD1" s="1508"/>
      <c r="AE1" s="1311"/>
      <c r="AF1" s="1311"/>
    </row>
    <row r="2" spans="1:32" ht="13.5" x14ac:dyDescent="0.25">
      <c r="A2" s="1666" t="s">
        <v>248</v>
      </c>
      <c r="B2" s="1508"/>
      <c r="C2" s="1508"/>
      <c r="D2" s="1508"/>
      <c r="E2" s="1508"/>
      <c r="F2" s="1508"/>
      <c r="G2" s="1508"/>
      <c r="H2" s="1508"/>
      <c r="I2" s="1508"/>
      <c r="J2" s="1508"/>
      <c r="K2" s="1508"/>
      <c r="L2" s="1508"/>
      <c r="M2" s="1508"/>
      <c r="N2" s="1508"/>
      <c r="O2" s="1508"/>
      <c r="P2" s="1508"/>
      <c r="Q2" s="1508"/>
      <c r="R2" s="1508"/>
      <c r="S2" s="1508"/>
      <c r="T2" s="1508"/>
      <c r="U2" s="1508"/>
      <c r="V2" s="1508"/>
      <c r="W2" s="1508"/>
      <c r="X2" s="1508"/>
      <c r="Y2" s="1508"/>
      <c r="Z2" s="1508"/>
      <c r="AA2" s="1508"/>
      <c r="AB2" s="1508"/>
      <c r="AC2" s="1508"/>
      <c r="AD2" s="1508"/>
      <c r="AE2" s="1311"/>
      <c r="AF2" s="1311"/>
    </row>
    <row r="3" spans="1:32" x14ac:dyDescent="0.2">
      <c r="A3" s="1311"/>
      <c r="B3" s="1311"/>
      <c r="C3" s="1311"/>
      <c r="D3" s="1311"/>
      <c r="E3" s="1311"/>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row>
    <row r="4" spans="1:32" ht="24.75" customHeight="1" x14ac:dyDescent="0.2">
      <c r="A4" s="1667" t="s">
        <v>45</v>
      </c>
      <c r="B4" s="1508"/>
      <c r="C4" s="1311"/>
      <c r="D4" s="1506" t="s">
        <v>8</v>
      </c>
      <c r="E4" s="1506"/>
      <c r="F4" s="1506"/>
      <c r="G4" s="1506"/>
      <c r="H4" s="1506"/>
      <c r="I4" s="1506"/>
      <c r="J4" s="1506"/>
      <c r="K4" s="1506"/>
      <c r="L4" s="1506"/>
      <c r="M4" s="1506"/>
      <c r="N4" s="1506"/>
      <c r="O4" s="1506"/>
      <c r="P4" s="535"/>
      <c r="Q4" s="1506" t="s">
        <v>249</v>
      </c>
      <c r="R4" s="1668"/>
      <c r="S4" s="1668"/>
      <c r="T4" s="1668"/>
      <c r="U4" s="1668"/>
      <c r="V4" s="1668"/>
      <c r="W4" s="1668"/>
      <c r="X4" s="1668"/>
      <c r="Y4" s="1668"/>
      <c r="Z4" s="1668"/>
      <c r="AA4" s="1668"/>
      <c r="AB4" s="1668"/>
      <c r="AC4" s="1668"/>
      <c r="AD4" s="1668"/>
      <c r="AE4" s="1311"/>
      <c r="AF4" s="1311"/>
    </row>
    <row r="5" spans="1:32" x14ac:dyDescent="0.2">
      <c r="A5" s="1311"/>
      <c r="B5" s="1311"/>
      <c r="C5" s="1311"/>
      <c r="D5" s="1311"/>
      <c r="E5" s="1311"/>
      <c r="F5" s="1311"/>
      <c r="G5" s="1311"/>
      <c r="H5" s="1311"/>
      <c r="I5" s="1311"/>
      <c r="J5" s="1311"/>
      <c r="K5" s="1311"/>
      <c r="L5" s="1311"/>
      <c r="M5" s="1311"/>
      <c r="N5" s="535"/>
      <c r="O5" s="535"/>
      <c r="P5" s="535"/>
      <c r="Q5" s="535"/>
      <c r="R5" s="1311"/>
      <c r="S5" s="1311"/>
      <c r="T5" s="535"/>
      <c r="U5" s="535"/>
      <c r="V5" s="535"/>
      <c r="W5" s="535"/>
      <c r="X5" s="535"/>
      <c r="Y5" s="535"/>
      <c r="Z5" s="535"/>
      <c r="AA5" s="535"/>
      <c r="AB5" s="535"/>
      <c r="AC5" s="535"/>
      <c r="AD5" s="535"/>
      <c r="AE5" s="1311"/>
      <c r="AF5" s="1311"/>
    </row>
    <row r="6" spans="1:32" ht="25.9" customHeight="1" x14ac:dyDescent="0.2">
      <c r="A6" s="1665" t="s">
        <v>250</v>
      </c>
      <c r="B6" s="1508"/>
      <c r="C6" s="1311"/>
      <c r="D6" s="1311"/>
      <c r="E6" s="1345" t="s">
        <v>630</v>
      </c>
      <c r="F6" s="1311"/>
      <c r="G6" s="1311"/>
      <c r="H6" s="1345" t="s">
        <v>547</v>
      </c>
      <c r="I6" s="1311"/>
      <c r="J6" s="1311"/>
      <c r="K6" s="1345" t="s">
        <v>493</v>
      </c>
      <c r="L6" s="1311"/>
      <c r="M6" s="635"/>
      <c r="N6" s="1362" t="s">
        <v>326</v>
      </c>
      <c r="O6" s="635"/>
      <c r="P6" s="635"/>
      <c r="Q6" s="1363">
        <v>2019</v>
      </c>
      <c r="R6" s="1311"/>
      <c r="S6" s="1311"/>
      <c r="T6" s="1363">
        <v>2018</v>
      </c>
      <c r="U6" s="635"/>
      <c r="V6" s="535"/>
      <c r="W6" s="1363">
        <f>T6-1</f>
        <v>2017</v>
      </c>
      <c r="X6" s="1311"/>
      <c r="Y6" s="1311"/>
      <c r="Z6" s="1363">
        <f>W6-1</f>
        <v>2016</v>
      </c>
      <c r="AA6" s="1311"/>
      <c r="AB6" s="1311"/>
      <c r="AC6" s="1363">
        <f>Z6-1</f>
        <v>2015</v>
      </c>
      <c r="AD6" s="1311"/>
      <c r="AE6" s="1311"/>
      <c r="AF6" s="1311"/>
    </row>
    <row r="7" spans="1:32" ht="12" customHeight="1" x14ac:dyDescent="0.2">
      <c r="A7" s="1311"/>
      <c r="B7" s="1311"/>
      <c r="C7" s="1311"/>
      <c r="D7" s="1311"/>
      <c r="E7" s="1311"/>
      <c r="F7" s="1311"/>
      <c r="G7" s="1311"/>
      <c r="H7" s="1311"/>
      <c r="I7" s="1311"/>
      <c r="J7" s="1311"/>
      <c r="K7" s="542"/>
      <c r="L7" s="1311"/>
      <c r="M7" s="1311"/>
      <c r="N7" s="542"/>
      <c r="O7" s="1311"/>
      <c r="P7" s="1311"/>
      <c r="Q7" s="540"/>
      <c r="R7" s="1311"/>
      <c r="S7" s="1311"/>
      <c r="T7" s="540"/>
      <c r="U7" s="1311"/>
      <c r="V7" s="542"/>
      <c r="W7" s="540"/>
      <c r="X7" s="1311"/>
      <c r="Y7" s="1311"/>
      <c r="Z7" s="540"/>
      <c r="AA7" s="1311"/>
      <c r="AB7" s="1311"/>
      <c r="AC7" s="540"/>
      <c r="AD7" s="1311"/>
      <c r="AE7" s="1311"/>
      <c r="AF7" s="1311"/>
    </row>
    <row r="8" spans="1:32" ht="12" customHeight="1" x14ac:dyDescent="0.2">
      <c r="A8" s="1665" t="s">
        <v>469</v>
      </c>
      <c r="B8" s="1508"/>
      <c r="C8" s="1311"/>
      <c r="D8" s="1311"/>
      <c r="E8" s="1311"/>
      <c r="F8" s="1311"/>
      <c r="G8" s="1311"/>
      <c r="H8" s="1311"/>
      <c r="I8" s="1311"/>
      <c r="J8" s="1311"/>
      <c r="K8" s="1311"/>
      <c r="L8" s="1311"/>
      <c r="M8" s="1311"/>
      <c r="N8" s="1311"/>
      <c r="O8" s="1311"/>
      <c r="P8" s="1311"/>
      <c r="Q8" s="1311"/>
      <c r="R8" s="1311"/>
      <c r="S8" s="1311"/>
      <c r="T8" s="1311"/>
      <c r="U8" s="1311"/>
      <c r="V8" s="542"/>
      <c r="W8" s="1311"/>
      <c r="X8" s="1311"/>
      <c r="Y8" s="1311"/>
      <c r="Z8" s="1311"/>
      <c r="AA8" s="1311"/>
      <c r="AB8" s="1311"/>
      <c r="AC8" s="1311"/>
      <c r="AD8" s="1311"/>
      <c r="AE8" s="1311"/>
      <c r="AF8" s="1311"/>
    </row>
    <row r="9" spans="1:32" ht="12" customHeight="1" x14ac:dyDescent="0.2">
      <c r="A9" s="1661" t="s">
        <v>251</v>
      </c>
      <c r="B9" s="1661"/>
      <c r="C9" s="1311"/>
      <c r="D9" s="1311"/>
      <c r="E9" s="819">
        <v>840</v>
      </c>
      <c r="F9" s="1311"/>
      <c r="G9" s="1311"/>
      <c r="H9" s="819">
        <v>826</v>
      </c>
      <c r="I9" s="1311"/>
      <c r="J9" s="1311"/>
      <c r="K9" s="819">
        <v>847</v>
      </c>
      <c r="L9" s="1311"/>
      <c r="M9" s="1012"/>
      <c r="N9" s="819">
        <v>866</v>
      </c>
      <c r="O9" s="846"/>
      <c r="P9" s="846"/>
      <c r="Q9" s="819">
        <v>866</v>
      </c>
      <c r="R9" s="846"/>
      <c r="S9" s="846"/>
      <c r="T9" s="819">
        <v>884</v>
      </c>
      <c r="U9" s="846"/>
      <c r="V9" s="600"/>
      <c r="W9" s="819">
        <v>912</v>
      </c>
      <c r="X9" s="846"/>
      <c r="Y9" s="846"/>
      <c r="Z9" s="819">
        <v>960</v>
      </c>
      <c r="AA9" s="846"/>
      <c r="AB9" s="846"/>
      <c r="AC9" s="819">
        <v>1014</v>
      </c>
      <c r="AD9" s="846"/>
      <c r="AE9" s="1311"/>
      <c r="AF9" s="1311"/>
    </row>
    <row r="10" spans="1:32" ht="12" customHeight="1" x14ac:dyDescent="0.2">
      <c r="A10" s="1661" t="s">
        <v>252</v>
      </c>
      <c r="B10" s="1661"/>
      <c r="C10" s="1311"/>
      <c r="D10" s="1311"/>
      <c r="E10" s="554">
        <v>0</v>
      </c>
      <c r="F10" s="1311"/>
      <c r="G10" s="1311"/>
      <c r="H10" s="554">
        <v>28</v>
      </c>
      <c r="I10" s="1311"/>
      <c r="J10" s="1311"/>
      <c r="K10" s="554">
        <v>0</v>
      </c>
      <c r="L10" s="1311"/>
      <c r="M10" s="646"/>
      <c r="N10" s="554">
        <v>0</v>
      </c>
      <c r="O10" s="787"/>
      <c r="P10" s="787"/>
      <c r="Q10" s="554">
        <v>28</v>
      </c>
      <c r="R10" s="787"/>
      <c r="S10" s="787"/>
      <c r="T10" s="554">
        <v>44</v>
      </c>
      <c r="U10" s="787"/>
      <c r="V10" s="598"/>
      <c r="W10" s="554">
        <v>61</v>
      </c>
      <c r="X10" s="787"/>
      <c r="Y10" s="787"/>
      <c r="Z10" s="554">
        <v>67</v>
      </c>
      <c r="AA10" s="787"/>
      <c r="AB10" s="787"/>
      <c r="AC10" s="554">
        <v>39</v>
      </c>
      <c r="AD10" s="787"/>
      <c r="AE10" s="1311"/>
      <c r="AF10" s="1311"/>
    </row>
    <row r="11" spans="1:32" ht="12" customHeight="1" x14ac:dyDescent="0.2">
      <c r="A11" s="1661" t="s">
        <v>253</v>
      </c>
      <c r="B11" s="1661"/>
      <c r="C11" s="1311"/>
      <c r="D11" s="1311"/>
      <c r="E11" s="555">
        <v>-30</v>
      </c>
      <c r="F11" s="1311"/>
      <c r="G11" s="1311"/>
      <c r="H11" s="555">
        <v>-14</v>
      </c>
      <c r="I11" s="1311"/>
      <c r="J11" s="1311"/>
      <c r="K11" s="555">
        <v>-21</v>
      </c>
      <c r="L11" s="1311"/>
      <c r="M11" s="646"/>
      <c r="N11" s="555">
        <v>-19</v>
      </c>
      <c r="O11" s="787"/>
      <c r="P11" s="787"/>
      <c r="Q11" s="555">
        <v>-84</v>
      </c>
      <c r="R11" s="787"/>
      <c r="S11" s="787"/>
      <c r="T11" s="555">
        <v>-62</v>
      </c>
      <c r="U11" s="787"/>
      <c r="V11" s="598"/>
      <c r="W11" s="555">
        <v>-89</v>
      </c>
      <c r="X11" s="787"/>
      <c r="Y11" s="787"/>
      <c r="Z11" s="555">
        <v>-115</v>
      </c>
      <c r="AA11" s="787"/>
      <c r="AB11" s="787"/>
      <c r="AC11" s="555">
        <v>-93</v>
      </c>
      <c r="AD11" s="787"/>
      <c r="AE11" s="1311"/>
      <c r="AF11" s="1311"/>
    </row>
    <row r="12" spans="1:32" ht="13.5" customHeight="1" thickBot="1" x14ac:dyDescent="0.25">
      <c r="A12" s="1661" t="s">
        <v>254</v>
      </c>
      <c r="B12" s="1661"/>
      <c r="C12" s="1311"/>
      <c r="D12" s="1311"/>
      <c r="E12" s="829">
        <v>810</v>
      </c>
      <c r="F12" s="1311"/>
      <c r="G12" s="1311"/>
      <c r="H12" s="829">
        <v>840</v>
      </c>
      <c r="I12" s="1311"/>
      <c r="J12" s="1311"/>
      <c r="K12" s="829">
        <v>826</v>
      </c>
      <c r="L12" s="1311"/>
      <c r="M12" s="1012"/>
      <c r="N12" s="829">
        <v>847</v>
      </c>
      <c r="O12" s="846"/>
      <c r="P12" s="846"/>
      <c r="Q12" s="829">
        <v>810</v>
      </c>
      <c r="R12" s="846"/>
      <c r="S12" s="846"/>
      <c r="T12" s="829">
        <v>866</v>
      </c>
      <c r="U12" s="846"/>
      <c r="V12" s="600"/>
      <c r="W12" s="829">
        <v>884</v>
      </c>
      <c r="X12" s="846"/>
      <c r="Y12" s="846"/>
      <c r="Z12" s="829">
        <v>912</v>
      </c>
      <c r="AA12" s="846"/>
      <c r="AB12" s="846"/>
      <c r="AC12" s="829">
        <v>960</v>
      </c>
      <c r="AD12" s="846"/>
      <c r="AE12" s="1311"/>
      <c r="AF12" s="1311"/>
    </row>
    <row r="13" spans="1:32" ht="12" customHeight="1" thickTop="1" x14ac:dyDescent="0.2">
      <c r="A13" s="1661"/>
      <c r="B13" s="1661"/>
      <c r="C13" s="1311"/>
      <c r="D13" s="1311"/>
      <c r="E13" s="649"/>
      <c r="F13" s="1311"/>
      <c r="G13" s="1311"/>
      <c r="H13" s="649"/>
      <c r="I13" s="1311"/>
      <c r="J13" s="1311"/>
      <c r="K13" s="649"/>
      <c r="L13" s="1311"/>
      <c r="M13" s="1311"/>
      <c r="N13" s="649"/>
      <c r="O13" s="993"/>
      <c r="P13" s="993"/>
      <c r="Q13" s="649"/>
      <c r="R13" s="993"/>
      <c r="S13" s="993"/>
      <c r="T13" s="649"/>
      <c r="U13" s="993"/>
      <c r="V13" s="549"/>
      <c r="W13" s="649"/>
      <c r="X13" s="993"/>
      <c r="Y13" s="993"/>
      <c r="Z13" s="649"/>
      <c r="AA13" s="993"/>
      <c r="AB13" s="993"/>
      <c r="AC13" s="649"/>
      <c r="AD13" s="993"/>
      <c r="AE13" s="1311"/>
      <c r="AF13" s="1311"/>
    </row>
    <row r="14" spans="1:32" ht="23.25" customHeight="1" x14ac:dyDescent="0.2">
      <c r="A14" s="1661" t="s">
        <v>346</v>
      </c>
      <c r="B14" s="1661"/>
      <c r="C14" s="1311"/>
      <c r="D14" s="1311"/>
      <c r="E14" s="1008">
        <v>3.7</v>
      </c>
      <c r="F14" s="1311" t="s">
        <v>239</v>
      </c>
      <c r="G14" s="1311"/>
      <c r="H14" s="1008">
        <v>1.7</v>
      </c>
      <c r="I14" s="1311" t="s">
        <v>239</v>
      </c>
      <c r="J14" s="1311"/>
      <c r="K14" s="1008">
        <v>2.5</v>
      </c>
      <c r="L14" s="1364" t="s">
        <v>239</v>
      </c>
      <c r="M14" s="1311"/>
      <c r="N14" s="1008">
        <v>2.2000000000000002</v>
      </c>
      <c r="O14" s="1364" t="s">
        <v>239</v>
      </c>
      <c r="P14" s="1364"/>
      <c r="Q14" s="1008">
        <v>10.4</v>
      </c>
      <c r="R14" s="1364" t="s">
        <v>239</v>
      </c>
      <c r="S14" s="1364"/>
      <c r="T14" s="1008">
        <v>7.2</v>
      </c>
      <c r="U14" s="1364" t="s">
        <v>239</v>
      </c>
      <c r="V14" s="549"/>
      <c r="W14" s="1008">
        <v>10.1</v>
      </c>
      <c r="X14" s="1364" t="s">
        <v>239</v>
      </c>
      <c r="Y14" s="993"/>
      <c r="Z14" s="1008">
        <v>12.6</v>
      </c>
      <c r="AA14" s="1364" t="s">
        <v>239</v>
      </c>
      <c r="AB14" s="993"/>
      <c r="AC14" s="1008">
        <v>9.6999999999999993</v>
      </c>
      <c r="AD14" s="1365" t="s">
        <v>239</v>
      </c>
      <c r="AE14" s="1311"/>
      <c r="AF14" s="1311"/>
    </row>
    <row r="15" spans="1:32" ht="12" customHeight="1" x14ac:dyDescent="0.2">
      <c r="A15" s="1660"/>
      <c r="B15" s="1660"/>
      <c r="C15" s="1311"/>
      <c r="D15" s="1311"/>
      <c r="E15" s="993"/>
      <c r="F15" s="1311"/>
      <c r="G15" s="1311"/>
      <c r="H15" s="993"/>
      <c r="I15" s="1311"/>
      <c r="J15" s="1311"/>
      <c r="K15" s="993"/>
      <c r="L15" s="1311"/>
      <c r="M15" s="1311"/>
      <c r="N15" s="993"/>
      <c r="O15" s="993"/>
      <c r="P15" s="993"/>
      <c r="Q15" s="993"/>
      <c r="R15" s="993"/>
      <c r="S15" s="993"/>
      <c r="T15" s="993"/>
      <c r="U15" s="993"/>
      <c r="V15" s="549"/>
      <c r="W15" s="993"/>
      <c r="X15" s="993"/>
      <c r="Y15" s="993"/>
      <c r="Z15" s="993"/>
      <c r="AA15" s="993"/>
      <c r="AB15" s="993"/>
      <c r="AC15" s="993"/>
      <c r="AD15" s="993"/>
      <c r="AE15" s="1311"/>
      <c r="AF15" s="1311"/>
    </row>
    <row r="16" spans="1:32" ht="12" customHeight="1" x14ac:dyDescent="0.2">
      <c r="A16" s="1665" t="s">
        <v>470</v>
      </c>
      <c r="B16" s="1508"/>
      <c r="C16" s="1311"/>
      <c r="D16" s="1311"/>
      <c r="E16" s="993"/>
      <c r="F16" s="1311"/>
      <c r="G16" s="1311"/>
      <c r="H16" s="993"/>
      <c r="I16" s="1311"/>
      <c r="J16" s="1311"/>
      <c r="K16" s="993"/>
      <c r="L16" s="1311"/>
      <c r="M16" s="1311"/>
      <c r="N16" s="993"/>
      <c r="O16" s="993"/>
      <c r="P16" s="993"/>
      <c r="Q16" s="993"/>
      <c r="R16" s="993"/>
      <c r="S16" s="993"/>
      <c r="T16" s="993"/>
      <c r="U16" s="993"/>
      <c r="V16" s="549"/>
      <c r="W16" s="993"/>
      <c r="X16" s="993"/>
      <c r="Y16" s="993"/>
      <c r="Z16" s="993"/>
      <c r="AA16" s="993"/>
      <c r="AB16" s="993"/>
      <c r="AC16" s="993"/>
      <c r="AD16" s="993"/>
      <c r="AE16" s="1311"/>
      <c r="AF16" s="1311"/>
    </row>
    <row r="17" spans="1:32" ht="12" customHeight="1" x14ac:dyDescent="0.2">
      <c r="A17" s="1661" t="s">
        <v>251</v>
      </c>
      <c r="B17" s="1661"/>
      <c r="C17" s="1311"/>
      <c r="D17" s="1311"/>
      <c r="E17" s="819">
        <v>188</v>
      </c>
      <c r="F17" s="1311"/>
      <c r="G17" s="1311"/>
      <c r="H17" s="819">
        <v>155</v>
      </c>
      <c r="I17" s="1311"/>
      <c r="J17" s="1311"/>
      <c r="K17" s="819">
        <v>167</v>
      </c>
      <c r="L17" s="1311"/>
      <c r="M17" s="1012"/>
      <c r="N17" s="819">
        <v>170</v>
      </c>
      <c r="O17" s="846"/>
      <c r="P17" s="846"/>
      <c r="Q17" s="819">
        <v>170</v>
      </c>
      <c r="R17" s="846"/>
      <c r="S17" s="846"/>
      <c r="T17" s="819">
        <v>166</v>
      </c>
      <c r="U17" s="846"/>
      <c r="V17" s="600"/>
      <c r="W17" s="819">
        <v>179</v>
      </c>
      <c r="X17" s="846"/>
      <c r="Y17" s="846"/>
      <c r="Z17" s="819">
        <v>179</v>
      </c>
      <c r="AA17" s="846"/>
      <c r="AB17" s="846"/>
      <c r="AC17" s="819">
        <v>203</v>
      </c>
      <c r="AD17" s="846"/>
      <c r="AE17" s="1311"/>
      <c r="AF17" s="1311"/>
    </row>
    <row r="18" spans="1:32" ht="12" customHeight="1" x14ac:dyDescent="0.2">
      <c r="A18" s="1661" t="s">
        <v>252</v>
      </c>
      <c r="B18" s="1661"/>
      <c r="C18" s="1311"/>
      <c r="D18" s="1311"/>
      <c r="E18" s="554">
        <v>0</v>
      </c>
      <c r="F18" s="1311"/>
      <c r="G18" s="1311"/>
      <c r="H18" s="554">
        <v>36</v>
      </c>
      <c r="I18" s="1311"/>
      <c r="J18" s="1311"/>
      <c r="K18" s="554">
        <v>0</v>
      </c>
      <c r="L18" s="1311"/>
      <c r="M18" s="646"/>
      <c r="N18" s="554">
        <v>0</v>
      </c>
      <c r="O18" s="787"/>
      <c r="P18" s="787"/>
      <c r="Q18" s="554">
        <v>36</v>
      </c>
      <c r="R18" s="787"/>
      <c r="S18" s="787"/>
      <c r="T18" s="554">
        <v>20</v>
      </c>
      <c r="U18" s="787"/>
      <c r="V18" s="598"/>
      <c r="W18" s="554">
        <v>10</v>
      </c>
      <c r="X18" s="787"/>
      <c r="Y18" s="787"/>
      <c r="Z18" s="554">
        <v>23</v>
      </c>
      <c r="AA18" s="787"/>
      <c r="AB18" s="787"/>
      <c r="AC18" s="554">
        <v>1</v>
      </c>
      <c r="AD18" s="787"/>
      <c r="AE18" s="1311"/>
      <c r="AF18" s="1311"/>
    </row>
    <row r="19" spans="1:32" ht="12" customHeight="1" x14ac:dyDescent="0.2">
      <c r="A19" s="1661" t="s">
        <v>253</v>
      </c>
      <c r="B19" s="1661"/>
      <c r="C19" s="1311"/>
      <c r="D19" s="1311"/>
      <c r="E19" s="555">
        <v>-9</v>
      </c>
      <c r="F19" s="1311"/>
      <c r="G19" s="1311"/>
      <c r="H19" s="555">
        <v>-3</v>
      </c>
      <c r="I19" s="1311"/>
      <c r="J19" s="1311"/>
      <c r="K19" s="555">
        <v>-12</v>
      </c>
      <c r="L19" s="1311"/>
      <c r="M19" s="646"/>
      <c r="N19" s="555">
        <v>-3</v>
      </c>
      <c r="O19" s="787"/>
      <c r="P19" s="787"/>
      <c r="Q19" s="555">
        <v>-27</v>
      </c>
      <c r="R19" s="787"/>
      <c r="S19" s="787"/>
      <c r="T19" s="555">
        <v>-16</v>
      </c>
      <c r="U19" s="787"/>
      <c r="V19" s="598"/>
      <c r="W19" s="555">
        <v>-23</v>
      </c>
      <c r="X19" s="787"/>
      <c r="Y19" s="787"/>
      <c r="Z19" s="555">
        <v>-23</v>
      </c>
      <c r="AA19" s="787"/>
      <c r="AB19" s="787"/>
      <c r="AC19" s="555">
        <v>-25</v>
      </c>
      <c r="AD19" s="787"/>
      <c r="AE19" s="1311"/>
      <c r="AF19" s="1311"/>
    </row>
    <row r="20" spans="1:32" ht="13.5" customHeight="1" thickBot="1" x14ac:dyDescent="0.25">
      <c r="A20" s="1661" t="s">
        <v>254</v>
      </c>
      <c r="B20" s="1661"/>
      <c r="C20" s="1311"/>
      <c r="D20" s="1311"/>
      <c r="E20" s="829">
        <v>179</v>
      </c>
      <c r="F20" s="1311"/>
      <c r="G20" s="1311"/>
      <c r="H20" s="829">
        <v>188</v>
      </c>
      <c r="I20" s="1311"/>
      <c r="J20" s="1311"/>
      <c r="K20" s="829">
        <v>155</v>
      </c>
      <c r="L20" s="1311"/>
      <c r="M20" s="1354"/>
      <c r="N20" s="829">
        <v>167</v>
      </c>
      <c r="O20" s="819"/>
      <c r="P20" s="819"/>
      <c r="Q20" s="829">
        <v>179</v>
      </c>
      <c r="R20" s="819"/>
      <c r="S20" s="819"/>
      <c r="T20" s="829">
        <v>170</v>
      </c>
      <c r="U20" s="819"/>
      <c r="V20" s="600"/>
      <c r="W20" s="829">
        <v>166</v>
      </c>
      <c r="X20" s="819"/>
      <c r="Y20" s="819"/>
      <c r="Z20" s="829">
        <v>179</v>
      </c>
      <c r="AA20" s="819"/>
      <c r="AB20" s="819"/>
      <c r="AC20" s="829">
        <v>179</v>
      </c>
      <c r="AD20" s="819"/>
      <c r="AE20" s="1311"/>
      <c r="AF20" s="1311"/>
    </row>
    <row r="21" spans="1:32" ht="12" customHeight="1" thickTop="1" x14ac:dyDescent="0.2">
      <c r="A21" s="1508"/>
      <c r="B21" s="1508"/>
      <c r="C21" s="1311"/>
      <c r="D21" s="1311"/>
      <c r="E21" s="649"/>
      <c r="F21" s="1311"/>
      <c r="G21" s="1311"/>
      <c r="H21" s="649"/>
      <c r="I21" s="1311"/>
      <c r="J21" s="1311"/>
      <c r="K21" s="649"/>
      <c r="L21" s="1311"/>
      <c r="M21" s="1311"/>
      <c r="N21" s="649"/>
      <c r="O21" s="993"/>
      <c r="P21" s="993"/>
      <c r="Q21" s="649"/>
      <c r="R21" s="993"/>
      <c r="S21" s="993"/>
      <c r="T21" s="649"/>
      <c r="U21" s="993"/>
      <c r="V21" s="549"/>
      <c r="W21" s="649"/>
      <c r="X21" s="993"/>
      <c r="Y21" s="993"/>
      <c r="Z21" s="649"/>
      <c r="AA21" s="993"/>
      <c r="AB21" s="993"/>
      <c r="AC21" s="649"/>
      <c r="AD21" s="993"/>
      <c r="AE21" s="1311"/>
      <c r="AF21" s="1311"/>
    </row>
    <row r="22" spans="1:32" ht="21.75" customHeight="1" x14ac:dyDescent="0.2">
      <c r="A22" s="1661" t="s">
        <v>346</v>
      </c>
      <c r="B22" s="1661"/>
      <c r="C22" s="1311"/>
      <c r="D22" s="1311"/>
      <c r="E22" s="1008">
        <v>5</v>
      </c>
      <c r="F22" s="1311" t="s">
        <v>239</v>
      </c>
      <c r="G22" s="1311"/>
      <c r="H22" s="1008">
        <v>1.6</v>
      </c>
      <c r="I22" s="1311" t="s">
        <v>239</v>
      </c>
      <c r="J22" s="1311"/>
      <c r="K22" s="1008">
        <v>7.7</v>
      </c>
      <c r="L22" s="1364" t="s">
        <v>239</v>
      </c>
      <c r="M22" s="1315"/>
      <c r="N22" s="1008">
        <v>1.8</v>
      </c>
      <c r="O22" s="1364" t="s">
        <v>239</v>
      </c>
      <c r="P22" s="1364"/>
      <c r="Q22" s="1008">
        <v>15.1</v>
      </c>
      <c r="R22" s="1364" t="s">
        <v>239</v>
      </c>
      <c r="S22" s="1364"/>
      <c r="T22" s="1008">
        <v>9.4</v>
      </c>
      <c r="U22" s="1364" t="s">
        <v>239</v>
      </c>
      <c r="V22" s="549"/>
      <c r="W22" s="1008">
        <v>13.9</v>
      </c>
      <c r="X22" s="1364" t="s">
        <v>239</v>
      </c>
      <c r="Y22" s="1364"/>
      <c r="Z22" s="1008">
        <v>12.8</v>
      </c>
      <c r="AA22" s="1364" t="s">
        <v>239</v>
      </c>
      <c r="AB22" s="1364"/>
      <c r="AC22" s="1008">
        <v>14</v>
      </c>
      <c r="AD22" s="1364" t="s">
        <v>239</v>
      </c>
      <c r="AE22" s="1311"/>
      <c r="AF22" s="1311"/>
    </row>
    <row r="23" spans="1:32" ht="12" customHeight="1" x14ac:dyDescent="0.2">
      <c r="A23" s="1660"/>
      <c r="B23" s="1660"/>
      <c r="C23" s="1311"/>
      <c r="D23" s="1311"/>
      <c r="E23" s="993"/>
      <c r="F23" s="1311"/>
      <c r="G23" s="1311"/>
      <c r="H23" s="993"/>
      <c r="I23" s="1311"/>
      <c r="J23" s="1311"/>
      <c r="K23" s="993"/>
      <c r="L23" s="1311"/>
      <c r="M23" s="1311"/>
      <c r="N23" s="993"/>
      <c r="O23" s="993"/>
      <c r="P23" s="993"/>
      <c r="Q23" s="993"/>
      <c r="R23" s="993"/>
      <c r="S23" s="993"/>
      <c r="T23" s="993"/>
      <c r="U23" s="993"/>
      <c r="V23" s="549"/>
      <c r="W23" s="993"/>
      <c r="X23" s="993"/>
      <c r="Y23" s="993"/>
      <c r="Z23" s="993"/>
      <c r="AA23" s="993"/>
      <c r="AB23" s="993"/>
      <c r="AC23" s="993"/>
      <c r="AD23" s="993"/>
      <c r="AE23" s="1311"/>
      <c r="AF23" s="1311"/>
    </row>
    <row r="24" spans="1:32" ht="14.45" customHeight="1" x14ac:dyDescent="0.2">
      <c r="A24" s="1664" t="s">
        <v>344</v>
      </c>
      <c r="B24" s="1665"/>
      <c r="C24" s="1311"/>
      <c r="D24" s="1311"/>
      <c r="E24" s="993"/>
      <c r="F24" s="1311"/>
      <c r="G24" s="1311"/>
      <c r="H24" s="993"/>
      <c r="I24" s="1311"/>
      <c r="J24" s="1311"/>
      <c r="K24" s="993"/>
      <c r="L24" s="1311"/>
      <c r="M24" s="1311"/>
      <c r="N24" s="993"/>
      <c r="O24" s="993"/>
      <c r="P24" s="993"/>
      <c r="Q24" s="993"/>
      <c r="R24" s="993"/>
      <c r="S24" s="993"/>
      <c r="T24" s="993"/>
      <c r="U24" s="993"/>
      <c r="V24" s="549"/>
      <c r="W24" s="993"/>
      <c r="X24" s="993"/>
      <c r="Y24" s="993"/>
      <c r="Z24" s="993"/>
      <c r="AA24" s="993"/>
      <c r="AB24" s="993"/>
      <c r="AC24" s="993"/>
      <c r="AD24" s="993"/>
      <c r="AE24" s="1311"/>
      <c r="AF24" s="1311"/>
    </row>
    <row r="25" spans="1:32" ht="12" customHeight="1" x14ac:dyDescent="0.2">
      <c r="A25" s="1661" t="s">
        <v>251</v>
      </c>
      <c r="B25" s="1661"/>
      <c r="C25" s="1311"/>
      <c r="D25" s="1311"/>
      <c r="E25" s="819">
        <v>378</v>
      </c>
      <c r="F25" s="1311"/>
      <c r="G25" s="1311"/>
      <c r="H25" s="819">
        <v>350</v>
      </c>
      <c r="I25" s="1311"/>
      <c r="J25" s="1311"/>
      <c r="K25" s="819">
        <v>350</v>
      </c>
      <c r="L25" s="1311"/>
      <c r="M25" s="1012"/>
      <c r="N25" s="819">
        <v>355</v>
      </c>
      <c r="O25" s="846"/>
      <c r="P25" s="846"/>
      <c r="Q25" s="819">
        <v>355</v>
      </c>
      <c r="R25" s="846"/>
      <c r="S25" s="846"/>
      <c r="T25" s="819">
        <v>357</v>
      </c>
      <c r="U25" s="846"/>
      <c r="V25" s="600"/>
      <c r="W25" s="819">
        <v>354</v>
      </c>
      <c r="X25" s="846"/>
      <c r="Y25" s="846"/>
      <c r="Z25" s="819">
        <v>377</v>
      </c>
      <c r="AA25" s="846"/>
      <c r="AB25" s="846"/>
      <c r="AC25" s="819">
        <v>395</v>
      </c>
      <c r="AD25" s="846"/>
      <c r="AE25" s="1311"/>
      <c r="AF25" s="1311"/>
    </row>
    <row r="26" spans="1:32" ht="12" customHeight="1" x14ac:dyDescent="0.2">
      <c r="A26" s="1661" t="s">
        <v>252</v>
      </c>
      <c r="B26" s="1661"/>
      <c r="C26" s="1311"/>
      <c r="D26" s="1311"/>
      <c r="E26" s="554">
        <v>2</v>
      </c>
      <c r="F26" s="1311"/>
      <c r="G26" s="1311"/>
      <c r="H26" s="554">
        <v>34</v>
      </c>
      <c r="I26" s="1311"/>
      <c r="J26" s="1311"/>
      <c r="K26" s="554">
        <v>3</v>
      </c>
      <c r="L26" s="1311"/>
      <c r="M26" s="646"/>
      <c r="N26" s="554">
        <v>2</v>
      </c>
      <c r="O26" s="787"/>
      <c r="P26" s="787"/>
      <c r="Q26" s="554">
        <v>41</v>
      </c>
      <c r="R26" s="787"/>
      <c r="S26" s="787"/>
      <c r="T26" s="554">
        <v>23</v>
      </c>
      <c r="U26" s="787"/>
      <c r="V26" s="598"/>
      <c r="W26" s="554">
        <v>25</v>
      </c>
      <c r="X26" s="787"/>
      <c r="Y26" s="787"/>
      <c r="Z26" s="554">
        <v>15</v>
      </c>
      <c r="AA26" s="787"/>
      <c r="AB26" s="787"/>
      <c r="AC26" s="554">
        <v>13</v>
      </c>
      <c r="AD26" s="787"/>
      <c r="AE26" s="1311"/>
      <c r="AF26" s="1311"/>
    </row>
    <row r="27" spans="1:32" ht="12" customHeight="1" x14ac:dyDescent="0.2">
      <c r="A27" s="1661" t="s">
        <v>253</v>
      </c>
      <c r="B27" s="1661"/>
      <c r="C27" s="1311"/>
      <c r="D27" s="1311"/>
      <c r="E27" s="555">
        <v>-4</v>
      </c>
      <c r="F27" s="1311"/>
      <c r="G27" s="1311"/>
      <c r="H27" s="555">
        <v>-6</v>
      </c>
      <c r="I27" s="1311"/>
      <c r="J27" s="1311"/>
      <c r="K27" s="555">
        <v>-3</v>
      </c>
      <c r="L27" s="1311"/>
      <c r="M27" s="646"/>
      <c r="N27" s="555">
        <v>-7</v>
      </c>
      <c r="O27" s="787"/>
      <c r="P27" s="787"/>
      <c r="Q27" s="555">
        <v>-20</v>
      </c>
      <c r="R27" s="787"/>
      <c r="S27" s="787"/>
      <c r="T27" s="555">
        <v>-25</v>
      </c>
      <c r="U27" s="787"/>
      <c r="V27" s="598"/>
      <c r="W27" s="555">
        <v>-22</v>
      </c>
      <c r="X27" s="787"/>
      <c r="Y27" s="787"/>
      <c r="Z27" s="555">
        <v>-38</v>
      </c>
      <c r="AA27" s="787"/>
      <c r="AB27" s="787"/>
      <c r="AC27" s="555">
        <v>-31</v>
      </c>
      <c r="AD27" s="787"/>
      <c r="AE27" s="1311"/>
      <c r="AF27" s="1311"/>
    </row>
    <row r="28" spans="1:32" ht="13.5" customHeight="1" thickBot="1" x14ac:dyDescent="0.25">
      <c r="A28" s="1661" t="s">
        <v>254</v>
      </c>
      <c r="B28" s="1661"/>
      <c r="C28" s="1311"/>
      <c r="D28" s="1311"/>
      <c r="E28" s="829">
        <v>376</v>
      </c>
      <c r="F28" s="1311"/>
      <c r="G28" s="1311"/>
      <c r="H28" s="829">
        <v>378</v>
      </c>
      <c r="I28" s="1311"/>
      <c r="J28" s="1311"/>
      <c r="K28" s="829">
        <v>350</v>
      </c>
      <c r="L28" s="1311"/>
      <c r="M28" s="1354"/>
      <c r="N28" s="829">
        <v>350</v>
      </c>
      <c r="O28" s="819"/>
      <c r="P28" s="819"/>
      <c r="Q28" s="829">
        <v>376</v>
      </c>
      <c r="R28" s="819"/>
      <c r="S28" s="819"/>
      <c r="T28" s="829">
        <v>355</v>
      </c>
      <c r="U28" s="819"/>
      <c r="V28" s="600"/>
      <c r="W28" s="829">
        <v>357</v>
      </c>
      <c r="X28" s="819"/>
      <c r="Y28" s="819"/>
      <c r="Z28" s="829">
        <v>354</v>
      </c>
      <c r="AA28" s="819"/>
      <c r="AB28" s="819"/>
      <c r="AC28" s="829">
        <v>377</v>
      </c>
      <c r="AD28" s="819"/>
      <c r="AE28" s="1311"/>
      <c r="AF28" s="1311"/>
    </row>
    <row r="29" spans="1:32" ht="12" customHeight="1" thickTop="1" x14ac:dyDescent="0.2">
      <c r="A29" s="1508"/>
      <c r="B29" s="1508"/>
      <c r="C29" s="1311"/>
      <c r="D29" s="1311"/>
      <c r="E29" s="649"/>
      <c r="F29" s="1311"/>
      <c r="G29" s="1311"/>
      <c r="H29" s="649"/>
      <c r="I29" s="1311"/>
      <c r="J29" s="1311"/>
      <c r="K29" s="649"/>
      <c r="L29" s="1311"/>
      <c r="M29" s="1311"/>
      <c r="N29" s="649"/>
      <c r="O29" s="993"/>
      <c r="P29" s="993"/>
      <c r="Q29" s="649"/>
      <c r="R29" s="993"/>
      <c r="S29" s="993"/>
      <c r="T29" s="649"/>
      <c r="U29" s="993"/>
      <c r="V29" s="549"/>
      <c r="W29" s="649"/>
      <c r="X29" s="993"/>
      <c r="Y29" s="993"/>
      <c r="Z29" s="649"/>
      <c r="AA29" s="993"/>
      <c r="AB29" s="993"/>
      <c r="AC29" s="649"/>
      <c r="AD29" s="993"/>
      <c r="AE29" s="1311"/>
      <c r="AF29" s="1311"/>
    </row>
    <row r="30" spans="1:32" ht="24" customHeight="1" x14ac:dyDescent="0.2">
      <c r="A30" s="1661" t="s">
        <v>346</v>
      </c>
      <c r="B30" s="1661"/>
      <c r="C30" s="1311"/>
      <c r="D30" s="1311"/>
      <c r="E30" s="1008">
        <v>1.1000000000000001</v>
      </c>
      <c r="F30" s="1311" t="s">
        <v>239</v>
      </c>
      <c r="G30" s="1311"/>
      <c r="H30" s="1008">
        <v>1.6</v>
      </c>
      <c r="I30" s="1311" t="s">
        <v>239</v>
      </c>
      <c r="J30" s="1311"/>
      <c r="K30" s="1008">
        <v>0.9</v>
      </c>
      <c r="L30" s="1364" t="s">
        <v>239</v>
      </c>
      <c r="M30" s="1315"/>
      <c r="N30" s="1008">
        <v>2</v>
      </c>
      <c r="O30" s="1364" t="s">
        <v>239</v>
      </c>
      <c r="P30" s="1364"/>
      <c r="Q30" s="1008">
        <v>5.3</v>
      </c>
      <c r="R30" s="1364" t="s">
        <v>239</v>
      </c>
      <c r="S30" s="1364"/>
      <c r="T30" s="1008">
        <v>7</v>
      </c>
      <c r="U30" s="1364" t="s">
        <v>239</v>
      </c>
      <c r="V30" s="1311"/>
      <c r="W30" s="773">
        <v>6.2</v>
      </c>
      <c r="X30" s="1364" t="s">
        <v>239</v>
      </c>
      <c r="Y30" s="1364"/>
      <c r="Z30" s="1008">
        <v>10.7</v>
      </c>
      <c r="AA30" s="1364" t="s">
        <v>239</v>
      </c>
      <c r="AB30" s="1364"/>
      <c r="AC30" s="1008">
        <v>8.1999999999999993</v>
      </c>
      <c r="AD30" s="1364" t="s">
        <v>239</v>
      </c>
      <c r="AE30" s="1311"/>
      <c r="AF30" s="1311"/>
    </row>
    <row r="31" spans="1:32" ht="12" customHeight="1" x14ac:dyDescent="0.2">
      <c r="A31" s="1660"/>
      <c r="B31" s="1660"/>
      <c r="C31" s="1311"/>
      <c r="D31" s="1311"/>
      <c r="E31" s="993"/>
      <c r="F31" s="1311"/>
      <c r="G31" s="1311"/>
      <c r="H31" s="993"/>
      <c r="I31" s="1311"/>
      <c r="J31" s="1311"/>
      <c r="K31" s="993"/>
      <c r="L31" s="1311"/>
      <c r="M31" s="1311"/>
      <c r="N31" s="993"/>
      <c r="O31" s="993"/>
      <c r="P31" s="993"/>
      <c r="Q31" s="993"/>
      <c r="R31" s="993"/>
      <c r="S31" s="993"/>
      <c r="T31" s="993"/>
      <c r="U31" s="993"/>
      <c r="V31" s="549"/>
      <c r="W31" s="993"/>
      <c r="X31" s="993"/>
      <c r="Y31" s="993"/>
      <c r="Z31" s="993"/>
      <c r="AA31" s="993"/>
      <c r="AB31" s="993"/>
      <c r="AC31" s="993"/>
      <c r="AD31" s="993"/>
      <c r="AE31" s="1311"/>
      <c r="AF31" s="1311"/>
    </row>
    <row r="32" spans="1:32" ht="14.45" customHeight="1" x14ac:dyDescent="0.2">
      <c r="A32" s="1662" t="s">
        <v>345</v>
      </c>
      <c r="B32" s="1663"/>
      <c r="C32" s="1311"/>
      <c r="D32" s="1311"/>
      <c r="E32" s="993"/>
      <c r="F32" s="1311"/>
      <c r="G32" s="1311"/>
      <c r="H32" s="993"/>
      <c r="I32" s="1311"/>
      <c r="J32" s="1311"/>
      <c r="K32" s="993"/>
      <c r="L32" s="1311"/>
      <c r="M32" s="1311"/>
      <c r="N32" s="993"/>
      <c r="O32" s="993"/>
      <c r="P32" s="993"/>
      <c r="Q32" s="993"/>
      <c r="R32" s="993"/>
      <c r="S32" s="993"/>
      <c r="T32" s="993"/>
      <c r="U32" s="993"/>
      <c r="V32" s="549"/>
      <c r="W32" s="993"/>
      <c r="X32" s="993"/>
      <c r="Y32" s="993"/>
      <c r="Z32" s="993"/>
      <c r="AA32" s="993"/>
      <c r="AB32" s="993"/>
      <c r="AC32" s="993"/>
      <c r="AD32" s="993"/>
      <c r="AE32" s="1311"/>
      <c r="AF32" s="1311"/>
    </row>
    <row r="33" spans="1:32" ht="12" customHeight="1" x14ac:dyDescent="0.2">
      <c r="A33" s="1661" t="s">
        <v>251</v>
      </c>
      <c r="B33" s="1661"/>
      <c r="C33" s="1311"/>
      <c r="D33" s="1311"/>
      <c r="E33" s="819">
        <v>1406</v>
      </c>
      <c r="F33" s="1311"/>
      <c r="G33" s="1311"/>
      <c r="H33" s="819">
        <v>1331</v>
      </c>
      <c r="I33" s="1311"/>
      <c r="J33" s="1311"/>
      <c r="K33" s="819">
        <v>1364</v>
      </c>
      <c r="L33" s="1311"/>
      <c r="M33" s="1012"/>
      <c r="N33" s="819">
        <v>1391</v>
      </c>
      <c r="O33" s="846"/>
      <c r="P33" s="846"/>
      <c r="Q33" s="819">
        <v>1391</v>
      </c>
      <c r="R33" s="846"/>
      <c r="S33" s="846"/>
      <c r="T33" s="819">
        <v>1407</v>
      </c>
      <c r="U33" s="846"/>
      <c r="V33" s="600"/>
      <c r="W33" s="819">
        <v>1445</v>
      </c>
      <c r="X33" s="846"/>
      <c r="Y33" s="846"/>
      <c r="Z33" s="819">
        <v>1516</v>
      </c>
      <c r="AA33" s="846"/>
      <c r="AB33" s="846"/>
      <c r="AC33" s="819">
        <v>1612</v>
      </c>
      <c r="AD33" s="846"/>
      <c r="AE33" s="1311"/>
      <c r="AF33" s="1311"/>
    </row>
    <row r="34" spans="1:32" ht="12" customHeight="1" x14ac:dyDescent="0.2">
      <c r="A34" s="1661" t="s">
        <v>252</v>
      </c>
      <c r="B34" s="1661"/>
      <c r="C34" s="1311"/>
      <c r="D34" s="1311"/>
      <c r="E34" s="554">
        <v>2</v>
      </c>
      <c r="F34" s="1311"/>
      <c r="G34" s="1311"/>
      <c r="H34" s="554">
        <v>98</v>
      </c>
      <c r="I34" s="1311"/>
      <c r="J34" s="1311"/>
      <c r="K34" s="554">
        <v>3</v>
      </c>
      <c r="L34" s="1311"/>
      <c r="M34" s="646"/>
      <c r="N34" s="554">
        <v>2</v>
      </c>
      <c r="O34" s="787"/>
      <c r="P34" s="787"/>
      <c r="Q34" s="554">
        <v>105</v>
      </c>
      <c r="R34" s="787"/>
      <c r="S34" s="787"/>
      <c r="T34" s="554">
        <v>87</v>
      </c>
      <c r="U34" s="787"/>
      <c r="V34" s="598"/>
      <c r="W34" s="554">
        <v>96</v>
      </c>
      <c r="X34" s="787"/>
      <c r="Y34" s="787"/>
      <c r="Z34" s="554">
        <v>105</v>
      </c>
      <c r="AA34" s="787"/>
      <c r="AB34" s="787"/>
      <c r="AC34" s="554">
        <v>53</v>
      </c>
      <c r="AD34" s="787"/>
      <c r="AE34" s="1311"/>
      <c r="AF34" s="1311"/>
    </row>
    <row r="35" spans="1:32" ht="12" customHeight="1" x14ac:dyDescent="0.2">
      <c r="A35" s="1661" t="s">
        <v>253</v>
      </c>
      <c r="B35" s="1661"/>
      <c r="C35" s="1311"/>
      <c r="D35" s="1311"/>
      <c r="E35" s="555">
        <v>-43</v>
      </c>
      <c r="F35" s="1311"/>
      <c r="G35" s="1311"/>
      <c r="H35" s="555">
        <v>-23</v>
      </c>
      <c r="I35" s="1311"/>
      <c r="J35" s="1311"/>
      <c r="K35" s="555">
        <v>-36</v>
      </c>
      <c r="L35" s="1311"/>
      <c r="M35" s="646"/>
      <c r="N35" s="555">
        <v>-29</v>
      </c>
      <c r="O35" s="787"/>
      <c r="P35" s="787"/>
      <c r="Q35" s="555">
        <v>-131</v>
      </c>
      <c r="R35" s="787"/>
      <c r="S35" s="787"/>
      <c r="T35" s="555">
        <v>-103</v>
      </c>
      <c r="U35" s="787"/>
      <c r="V35" s="598"/>
      <c r="W35" s="555">
        <v>-134</v>
      </c>
      <c r="X35" s="787"/>
      <c r="Y35" s="787"/>
      <c r="Z35" s="555">
        <v>-176</v>
      </c>
      <c r="AA35" s="787"/>
      <c r="AB35" s="787"/>
      <c r="AC35" s="555">
        <v>-149</v>
      </c>
      <c r="AD35" s="787"/>
      <c r="AE35" s="1311"/>
      <c r="AF35" s="1311"/>
    </row>
    <row r="36" spans="1:32" ht="13.5" customHeight="1" thickBot="1" x14ac:dyDescent="0.25">
      <c r="A36" s="1661" t="s">
        <v>254</v>
      </c>
      <c r="B36" s="1661"/>
      <c r="C36" s="1311"/>
      <c r="D36" s="1311"/>
      <c r="E36" s="829">
        <v>1365</v>
      </c>
      <c r="F36" s="1311"/>
      <c r="G36" s="1311"/>
      <c r="H36" s="829">
        <v>1406</v>
      </c>
      <c r="I36" s="1311"/>
      <c r="J36" s="1311"/>
      <c r="K36" s="829">
        <v>1331</v>
      </c>
      <c r="L36" s="1311"/>
      <c r="M36" s="1354"/>
      <c r="N36" s="829">
        <v>1364</v>
      </c>
      <c r="O36" s="819"/>
      <c r="P36" s="819"/>
      <c r="Q36" s="829">
        <v>1365</v>
      </c>
      <c r="R36" s="819"/>
      <c r="S36" s="819"/>
      <c r="T36" s="829">
        <v>1391</v>
      </c>
      <c r="U36" s="819"/>
      <c r="V36" s="600"/>
      <c r="W36" s="829">
        <v>1407</v>
      </c>
      <c r="X36" s="819"/>
      <c r="Y36" s="819"/>
      <c r="Z36" s="829">
        <v>1445</v>
      </c>
      <c r="AA36" s="819"/>
      <c r="AB36" s="819"/>
      <c r="AC36" s="829">
        <v>1516</v>
      </c>
      <c r="AD36" s="819"/>
      <c r="AE36" s="1311"/>
      <c r="AF36" s="1311"/>
    </row>
    <row r="37" spans="1:32" ht="12" customHeight="1" thickTop="1" x14ac:dyDescent="0.2">
      <c r="A37" s="1508"/>
      <c r="B37" s="1508"/>
      <c r="C37" s="1311"/>
      <c r="D37" s="1311"/>
      <c r="E37" s="649"/>
      <c r="F37" s="1311"/>
      <c r="G37" s="1311"/>
      <c r="H37" s="649"/>
      <c r="I37" s="1311"/>
      <c r="J37" s="1311"/>
      <c r="K37" s="649"/>
      <c r="L37" s="1311"/>
      <c r="M37" s="1311"/>
      <c r="N37" s="649"/>
      <c r="O37" s="993"/>
      <c r="P37" s="993"/>
      <c r="Q37" s="649"/>
      <c r="R37" s="993"/>
      <c r="S37" s="993"/>
      <c r="T37" s="649"/>
      <c r="U37" s="993"/>
      <c r="V37" s="549"/>
      <c r="W37" s="649"/>
      <c r="X37" s="993"/>
      <c r="Y37" s="993"/>
      <c r="Z37" s="649"/>
      <c r="AA37" s="993"/>
      <c r="AB37" s="993"/>
      <c r="AC37" s="649"/>
      <c r="AD37" s="993"/>
      <c r="AE37" s="1311"/>
      <c r="AF37" s="1311"/>
    </row>
    <row r="38" spans="1:32" ht="22.5" customHeight="1" x14ac:dyDescent="0.2">
      <c r="A38" s="1661" t="s">
        <v>346</v>
      </c>
      <c r="B38" s="1661"/>
      <c r="C38" s="1316"/>
      <c r="D38" s="1316"/>
      <c r="E38" s="1008">
        <v>3.2</v>
      </c>
      <c r="F38" s="1364" t="s">
        <v>239</v>
      </c>
      <c r="G38" s="1316"/>
      <c r="H38" s="1008">
        <v>1.6</v>
      </c>
      <c r="I38" s="1364" t="s">
        <v>239</v>
      </c>
      <c r="J38" s="1316"/>
      <c r="K38" s="1008">
        <v>2.7</v>
      </c>
      <c r="L38" s="1364" t="s">
        <v>239</v>
      </c>
      <c r="M38" s="1315"/>
      <c r="N38" s="1008">
        <v>2.1</v>
      </c>
      <c r="O38" s="1364" t="s">
        <v>239</v>
      </c>
      <c r="P38" s="1364"/>
      <c r="Q38" s="1008">
        <v>9.6</v>
      </c>
      <c r="R38" s="1364" t="s">
        <v>239</v>
      </c>
      <c r="S38" s="1364"/>
      <c r="T38" s="1008">
        <v>7.4</v>
      </c>
      <c r="U38" s="1364" t="s">
        <v>239</v>
      </c>
      <c r="V38" s="549"/>
      <c r="W38" s="1008">
        <v>9.5</v>
      </c>
      <c r="X38" s="1364" t="s">
        <v>239</v>
      </c>
      <c r="Y38" s="1364"/>
      <c r="Z38" s="1008">
        <v>12.2</v>
      </c>
      <c r="AA38" s="1364" t="s">
        <v>239</v>
      </c>
      <c r="AB38" s="1364"/>
      <c r="AC38" s="1008">
        <v>9.8000000000000007</v>
      </c>
      <c r="AD38" s="1364" t="s">
        <v>239</v>
      </c>
      <c r="AE38" s="1311"/>
      <c r="AF38" s="1311"/>
    </row>
    <row r="39" spans="1:32" ht="12" customHeight="1" x14ac:dyDescent="0.2">
      <c r="A39" s="1660"/>
      <c r="B39" s="1660" t="s">
        <v>255</v>
      </c>
      <c r="C39" s="1317"/>
      <c r="D39" s="1317"/>
      <c r="E39" s="1317"/>
      <c r="F39" s="1317"/>
      <c r="G39" s="1317"/>
      <c r="H39" s="819"/>
      <c r="I39" s="1317"/>
      <c r="J39" s="1317"/>
      <c r="K39" s="1317"/>
      <c r="L39" s="1317"/>
      <c r="M39" s="542"/>
      <c r="N39" s="542"/>
      <c r="O39" s="542"/>
      <c r="P39" s="542"/>
      <c r="Q39" s="542"/>
      <c r="R39" s="542"/>
      <c r="S39" s="542"/>
      <c r="T39" s="542"/>
      <c r="U39" s="542"/>
      <c r="V39" s="1311"/>
      <c r="W39" s="1311"/>
      <c r="X39" s="1311"/>
      <c r="Y39" s="1311"/>
      <c r="Z39" s="1311"/>
      <c r="AA39" s="1311"/>
      <c r="AB39" s="1311"/>
      <c r="AC39" s="1311"/>
      <c r="AD39" s="1311"/>
      <c r="AE39" s="1311"/>
      <c r="AF39" s="1311"/>
    </row>
    <row r="40" spans="1:32" ht="14.25" customHeight="1" x14ac:dyDescent="0.2">
      <c r="A40" s="1010" t="s">
        <v>234</v>
      </c>
      <c r="B40" s="1514" t="s">
        <v>479</v>
      </c>
      <c r="C40" s="1514"/>
      <c r="D40" s="1514"/>
      <c r="E40" s="1514"/>
      <c r="F40" s="1514"/>
      <c r="G40" s="1514"/>
      <c r="H40" s="1514"/>
      <c r="I40" s="1514"/>
      <c r="J40" s="1514"/>
      <c r="K40" s="1514"/>
      <c r="L40" s="1514"/>
      <c r="M40" s="1514"/>
      <c r="N40" s="1514"/>
      <c r="O40" s="1514"/>
      <c r="P40" s="1514"/>
      <c r="Q40" s="1514"/>
      <c r="R40" s="1514"/>
      <c r="S40" s="1514"/>
      <c r="T40" s="1514"/>
      <c r="U40" s="1514"/>
      <c r="V40" s="1514"/>
      <c r="W40" s="1514"/>
      <c r="X40" s="1514"/>
      <c r="Y40" s="1514"/>
      <c r="Z40" s="1514"/>
      <c r="AA40" s="1514"/>
      <c r="AB40" s="1514"/>
      <c r="AC40" s="1514"/>
      <c r="AD40" s="1514"/>
      <c r="AE40" s="1311"/>
      <c r="AF40" s="1311"/>
    </row>
    <row r="41" spans="1:32" ht="27" customHeight="1" x14ac:dyDescent="0.2">
      <c r="A41" s="1010" t="s">
        <v>235</v>
      </c>
      <c r="B41" s="1520" t="s">
        <v>658</v>
      </c>
      <c r="C41" s="1520"/>
      <c r="D41" s="1520"/>
      <c r="E41" s="1520"/>
      <c r="F41" s="1520"/>
      <c r="G41" s="1520"/>
      <c r="H41" s="1520"/>
      <c r="I41" s="1520"/>
      <c r="J41" s="1520"/>
      <c r="K41" s="1520"/>
      <c r="L41" s="1520"/>
      <c r="M41" s="1520"/>
      <c r="N41" s="1520"/>
      <c r="O41" s="1520"/>
      <c r="P41" s="1520"/>
      <c r="Q41" s="1520"/>
      <c r="R41" s="1520"/>
      <c r="S41" s="1520"/>
      <c r="T41" s="1520"/>
      <c r="U41" s="1520"/>
      <c r="V41" s="1520"/>
      <c r="W41" s="1520"/>
      <c r="X41" s="1520"/>
      <c r="Y41" s="1520"/>
      <c r="Z41" s="1520"/>
      <c r="AA41" s="1520"/>
      <c r="AB41" s="1520"/>
      <c r="AC41" s="1520"/>
      <c r="AD41" s="1520"/>
      <c r="AE41" s="1311"/>
      <c r="AF41" s="1311"/>
    </row>
    <row r="42" spans="1:32" x14ac:dyDescent="0.2">
      <c r="A42" s="1311"/>
      <c r="B42" s="1311"/>
      <c r="C42" s="1311"/>
      <c r="D42" s="1311"/>
      <c r="E42" s="1311"/>
      <c r="F42" s="1311"/>
      <c r="G42" s="1311"/>
      <c r="H42" s="1311"/>
      <c r="I42" s="1311"/>
      <c r="J42" s="1311"/>
      <c r="K42" s="1311"/>
      <c r="L42" s="1311"/>
      <c r="M42" s="1311"/>
      <c r="N42" s="1311"/>
      <c r="O42" s="1311"/>
      <c r="P42" s="1311"/>
      <c r="Q42" s="1311"/>
      <c r="R42" s="1311"/>
      <c r="S42" s="1311"/>
      <c r="T42" s="1311"/>
      <c r="U42" s="1311"/>
      <c r="V42" s="1311"/>
      <c r="W42" s="1311"/>
      <c r="X42" s="1311"/>
      <c r="Y42" s="1311"/>
      <c r="Z42" s="1311"/>
      <c r="AA42" s="1311"/>
      <c r="AB42" s="1311"/>
      <c r="AC42" s="1311"/>
      <c r="AD42" s="1311"/>
      <c r="AE42" s="1311"/>
      <c r="AF42" s="1311"/>
    </row>
    <row r="43" spans="1:32" x14ac:dyDescent="0.2">
      <c r="A43" s="1311"/>
      <c r="B43" s="1311"/>
      <c r="C43" s="1311"/>
      <c r="D43" s="1311"/>
      <c r="E43" s="1311"/>
      <c r="F43" s="1311"/>
      <c r="G43" s="1311"/>
      <c r="H43" s="1311"/>
      <c r="I43" s="1311"/>
      <c r="J43" s="1311"/>
      <c r="K43" s="1311"/>
      <c r="L43" s="1311"/>
      <c r="M43" s="1311"/>
      <c r="N43" s="1311"/>
      <c r="O43" s="1311"/>
      <c r="P43" s="1311"/>
      <c r="Q43" s="1311"/>
      <c r="R43" s="1311"/>
      <c r="S43" s="1311"/>
      <c r="T43" s="1311"/>
      <c r="U43" s="1311"/>
      <c r="V43" s="1311"/>
      <c r="W43" s="1311"/>
      <c r="X43" s="1311"/>
      <c r="Y43" s="1311"/>
      <c r="Z43" s="1311"/>
      <c r="AA43" s="1311"/>
      <c r="AB43" s="1311"/>
      <c r="AC43" s="1311"/>
      <c r="AD43" s="1311"/>
      <c r="AE43" s="1311"/>
      <c r="AF43" s="1311"/>
    </row>
    <row r="44" spans="1:32" x14ac:dyDescent="0.2">
      <c r="A44" s="1311"/>
      <c r="B44" s="1311"/>
      <c r="C44" s="1311"/>
      <c r="D44" s="1311"/>
      <c r="E44" s="1311"/>
      <c r="F44" s="1311"/>
      <c r="G44" s="1311"/>
      <c r="H44" s="1311"/>
      <c r="I44" s="1311"/>
      <c r="J44" s="1311"/>
      <c r="K44" s="1311"/>
      <c r="L44" s="1311"/>
      <c r="M44" s="1311"/>
      <c r="N44" s="1311"/>
      <c r="O44" s="1311"/>
      <c r="P44" s="1311"/>
      <c r="Q44" s="1311"/>
      <c r="R44" s="1311"/>
      <c r="S44" s="1311"/>
      <c r="T44" s="1311"/>
      <c r="U44" s="1311"/>
      <c r="V44" s="1311"/>
      <c r="W44" s="1311"/>
      <c r="X44" s="1311"/>
      <c r="Y44" s="1311"/>
      <c r="Z44" s="1311"/>
      <c r="AA44" s="1311"/>
      <c r="AB44" s="1311"/>
      <c r="AC44" s="1311"/>
      <c r="AD44" s="1311"/>
      <c r="AE44" s="1311"/>
      <c r="AF44" s="1311"/>
    </row>
    <row r="45" spans="1:32" x14ac:dyDescent="0.2">
      <c r="A45" s="1311"/>
      <c r="B45" s="1311"/>
      <c r="C45" s="1311"/>
      <c r="D45" s="1311"/>
      <c r="E45" s="1311"/>
      <c r="F45" s="1311"/>
      <c r="G45" s="1311"/>
      <c r="H45" s="1311"/>
      <c r="I45" s="1311"/>
      <c r="J45" s="1311"/>
      <c r="K45" s="1311"/>
      <c r="L45" s="1311"/>
      <c r="M45" s="1311"/>
      <c r="N45" s="1311"/>
      <c r="O45" s="1311"/>
      <c r="P45" s="1311"/>
      <c r="Q45" s="1311"/>
      <c r="R45" s="1311"/>
      <c r="S45" s="1311"/>
      <c r="T45" s="1311"/>
      <c r="U45" s="1311"/>
      <c r="V45" s="1311"/>
      <c r="W45" s="1311"/>
      <c r="X45" s="1311"/>
      <c r="Y45" s="1311"/>
      <c r="Z45" s="1311"/>
      <c r="AA45" s="1311"/>
      <c r="AB45" s="1311"/>
      <c r="AC45" s="1311"/>
      <c r="AD45" s="1311"/>
      <c r="AE45" s="1311"/>
      <c r="AF45" s="1311"/>
    </row>
    <row r="46" spans="1:32" x14ac:dyDescent="0.2">
      <c r="A46" s="1311"/>
      <c r="B46" s="1311"/>
      <c r="C46" s="1311"/>
      <c r="D46" s="1311"/>
      <c r="E46" s="1311"/>
      <c r="F46" s="1311"/>
      <c r="G46" s="1311"/>
      <c r="H46" s="1311"/>
      <c r="I46" s="1311"/>
      <c r="J46" s="1311"/>
      <c r="K46" s="1311"/>
      <c r="L46" s="1311"/>
      <c r="M46" s="1311"/>
      <c r="N46" s="1311"/>
      <c r="O46" s="1311"/>
      <c r="P46" s="1311"/>
      <c r="Q46" s="1311"/>
      <c r="R46" s="1311"/>
      <c r="S46" s="1311"/>
      <c r="T46" s="1311"/>
      <c r="U46" s="1311"/>
      <c r="V46" s="1311"/>
      <c r="W46" s="1311"/>
      <c r="X46" s="1311"/>
      <c r="Y46" s="1311"/>
      <c r="Z46" s="1311"/>
      <c r="AA46" s="1311"/>
      <c r="AB46" s="1311"/>
      <c r="AC46" s="1311"/>
      <c r="AD46" s="1311"/>
      <c r="AE46" s="1311"/>
      <c r="AF46" s="1311"/>
    </row>
    <row r="47" spans="1:32" x14ac:dyDescent="0.2">
      <c r="A47" s="1311"/>
      <c r="B47" s="1311"/>
      <c r="C47" s="1311"/>
      <c r="D47" s="1311"/>
      <c r="E47" s="1311"/>
      <c r="F47" s="1311"/>
      <c r="G47" s="1311"/>
      <c r="H47" s="1311"/>
      <c r="I47" s="1311"/>
      <c r="J47" s="1311"/>
      <c r="K47" s="1311"/>
      <c r="L47" s="1311"/>
      <c r="M47" s="1311"/>
      <c r="N47" s="1311"/>
      <c r="O47" s="1311"/>
      <c r="P47" s="1311"/>
      <c r="Q47" s="1311"/>
      <c r="R47" s="1311"/>
      <c r="S47" s="1311"/>
      <c r="T47" s="1311"/>
      <c r="U47" s="1311"/>
      <c r="V47" s="1311"/>
      <c r="W47" s="1311"/>
      <c r="X47" s="1311"/>
      <c r="Y47" s="1311"/>
      <c r="Z47" s="1311"/>
      <c r="AA47" s="1311"/>
      <c r="AB47" s="1311"/>
      <c r="AC47" s="1311"/>
      <c r="AD47" s="1311"/>
      <c r="AE47" s="1311"/>
      <c r="AF47" s="1311"/>
    </row>
    <row r="48" spans="1:32" x14ac:dyDescent="0.2">
      <c r="A48" s="1311"/>
      <c r="B48" s="1311"/>
      <c r="C48" s="1311"/>
      <c r="D48" s="1311"/>
      <c r="E48" s="1311"/>
      <c r="F48" s="1311"/>
      <c r="G48" s="1311"/>
      <c r="H48" s="1311"/>
      <c r="I48" s="1311"/>
      <c r="J48" s="1311"/>
      <c r="K48" s="1311"/>
      <c r="L48" s="1311"/>
      <c r="M48" s="1311"/>
      <c r="N48" s="1311"/>
      <c r="O48" s="1311"/>
      <c r="P48" s="1311"/>
      <c r="Q48" s="1311"/>
      <c r="R48" s="1311"/>
      <c r="S48" s="1311"/>
      <c r="T48" s="1311"/>
      <c r="U48" s="1311"/>
      <c r="V48" s="1311"/>
      <c r="W48" s="1311"/>
      <c r="X48" s="1311"/>
      <c r="Y48" s="1311"/>
      <c r="Z48" s="1311"/>
      <c r="AA48" s="1311"/>
      <c r="AB48" s="1311"/>
      <c r="AC48" s="1311"/>
      <c r="AD48" s="1311"/>
      <c r="AE48" s="1311"/>
      <c r="AF48" s="1311"/>
    </row>
    <row r="49" spans="1:32" x14ac:dyDescent="0.2">
      <c r="A49" s="1311"/>
      <c r="B49" s="1311"/>
      <c r="C49" s="1311"/>
      <c r="D49" s="1311"/>
      <c r="E49" s="1311"/>
      <c r="F49" s="1311"/>
      <c r="G49" s="1311"/>
      <c r="H49" s="1311"/>
      <c r="I49" s="1311"/>
      <c r="J49" s="1311"/>
      <c r="K49" s="1311"/>
      <c r="L49" s="1311"/>
      <c r="M49" s="1311"/>
      <c r="N49" s="1311"/>
      <c r="O49" s="1311"/>
      <c r="P49" s="1311"/>
      <c r="Q49" s="1311"/>
      <c r="R49" s="1311"/>
      <c r="S49" s="1311"/>
      <c r="T49" s="1311"/>
      <c r="U49" s="1311"/>
      <c r="V49" s="1311"/>
      <c r="W49" s="1311"/>
      <c r="X49" s="1311"/>
      <c r="Y49" s="1311"/>
      <c r="Z49" s="1311"/>
      <c r="AA49" s="1311"/>
      <c r="AB49" s="1311"/>
      <c r="AC49" s="1311"/>
      <c r="AD49" s="1311"/>
      <c r="AE49" s="1311"/>
      <c r="AF49" s="1311"/>
    </row>
    <row r="50" spans="1:32" x14ac:dyDescent="0.2">
      <c r="A50" s="1311"/>
      <c r="B50" s="1311"/>
      <c r="C50" s="1311"/>
      <c r="D50" s="1311"/>
      <c r="E50" s="1311"/>
      <c r="F50" s="1311"/>
      <c r="G50" s="1311"/>
      <c r="H50" s="1311"/>
      <c r="I50" s="1311"/>
      <c r="J50" s="1311"/>
      <c r="K50" s="1311"/>
      <c r="L50" s="1311"/>
      <c r="M50" s="1311"/>
      <c r="N50" s="1311"/>
      <c r="O50" s="1311"/>
      <c r="P50" s="1311"/>
      <c r="Q50" s="1311"/>
      <c r="R50" s="1311"/>
      <c r="S50" s="1311"/>
      <c r="T50" s="1311"/>
      <c r="U50" s="1311"/>
      <c r="V50" s="1311"/>
      <c r="W50" s="1311"/>
      <c r="X50" s="1311"/>
      <c r="Y50" s="1311"/>
      <c r="Z50" s="1311"/>
      <c r="AA50" s="1311"/>
      <c r="AB50" s="1311"/>
      <c r="AC50" s="1311"/>
      <c r="AD50" s="1311"/>
      <c r="AE50" s="1311"/>
      <c r="AF50" s="1311"/>
    </row>
    <row r="51" spans="1:32" x14ac:dyDescent="0.2">
      <c r="A51" s="1311"/>
      <c r="B51" s="1311"/>
      <c r="C51" s="1311"/>
      <c r="D51" s="1311"/>
      <c r="E51" s="1311"/>
      <c r="F51" s="1311"/>
      <c r="G51" s="1311"/>
      <c r="H51" s="1311"/>
      <c r="I51" s="1311"/>
      <c r="J51" s="1311"/>
      <c r="K51" s="1311"/>
      <c r="L51" s="1311"/>
      <c r="M51" s="1311"/>
      <c r="N51" s="1311"/>
      <c r="O51" s="1311"/>
      <c r="P51" s="1311"/>
      <c r="Q51" s="1311"/>
      <c r="R51" s="1311"/>
      <c r="S51" s="1311"/>
      <c r="T51" s="1311"/>
      <c r="U51" s="1311"/>
      <c r="V51" s="1311"/>
      <c r="W51" s="1311"/>
      <c r="X51" s="1311"/>
      <c r="Y51" s="1311"/>
      <c r="Z51" s="1311"/>
      <c r="AA51" s="1311"/>
      <c r="AB51" s="1311"/>
      <c r="AC51" s="1311"/>
      <c r="AD51" s="1311"/>
      <c r="AE51" s="1311"/>
      <c r="AF51" s="1311"/>
    </row>
  </sheetData>
  <sheetProtection formatCells="0" formatColumns="0" formatRows="0" insertColumns="0" insertRows="0" insertHyperlinks="0" deleteColumns="0" deleteRows="0" sort="0" autoFilter="0" pivotTables="0"/>
  <customSheetViews>
    <customSheetView guid="{37FF72F6-90B1-42B8-8DBF-DD3FAC5BA85D}" fitToPage="1">
      <selection activeCell="AB49" sqref="AB49"/>
      <pageMargins left="0.25" right="0.25" top="0.5" bottom="0.5" header="0.3" footer="0.3"/>
      <printOptions horizontalCentered="1"/>
      <pageSetup scale="75" orientation="landscape" r:id="rId1"/>
      <headerFooter>
        <oddFooter>&amp;L&amp;K0070C0The Allstate Corporation 4Q19 Supplement&amp;R&amp;K000000&amp;A</oddFooter>
      </headerFooter>
    </customSheetView>
    <customSheetView guid="{2C9B2C1A-81A6-48A3-8FB1-DCFE0A20C29C}" fitToPage="1">
      <selection activeCell="AB49" sqref="AB49"/>
      <pageMargins left="0.25" right="0.25" top="0.5" bottom="0.5" header="0.3" footer="0.3"/>
      <printOptions horizontalCentered="1"/>
      <pageSetup scale="75" orientation="landscape" r:id="rId2"/>
      <headerFooter>
        <oddFooter>&amp;L&amp;K0070C0The Allstate Corporation 4Q19 Supplement&amp;R&amp;K000000&amp;A</oddFooter>
      </headerFooter>
    </customSheetView>
    <customSheetView guid="{890510C0-555E-4CA3-90D8-F97D8CDBC7E8}" fitToPage="1" topLeftCell="A13">
      <selection activeCell="AB49" sqref="AB49"/>
      <pageMargins left="0.25" right="0.25" top="0.5" bottom="0.5" header="0.3" footer="0.3"/>
      <printOptions horizontalCentered="1"/>
      <pageSetup scale="70" orientation="landscape" r:id="rId3"/>
      <headerFooter>
        <oddFooter>&amp;L&amp;K0070C0The Allstate Corporation 4Q19 Supplement&amp;R&amp;K000000&amp;A</oddFooter>
      </headerFooter>
    </customSheetView>
    <customSheetView guid="{D0B20ABF-5FBA-4802-BB92-8148C3F1B1AD}" fitToPage="1">
      <selection sqref="A1:AD1"/>
      <pageMargins left="0.25" right="0.25" top="0.5" bottom="0.5" header="0.3" footer="0.3"/>
      <printOptions horizontalCentered="1"/>
      <pageSetup scale="70" orientation="landscape" r:id="rId4"/>
      <headerFooter>
        <oddFooter>&amp;L&amp;K0070C0The Allstate Corporation 4Q19 Supplement&amp;R&amp;K000000&amp;A</oddFooter>
      </headerFooter>
    </customSheetView>
    <customSheetView guid="{0B7FDDCE-76D6-4341-B795-862A34477CB3}" fitToPage="1">
      <selection activeCell="AB49" sqref="AB49"/>
      <pageMargins left="0.25" right="0.25" top="0.5" bottom="0.5" header="0.3" footer="0.3"/>
      <printOptions horizontalCentered="1"/>
      <pageSetup scale="70" orientation="landscape" r:id="rId5"/>
      <headerFooter>
        <oddFooter>&amp;L&amp;K0070C0The Allstate Corporation 4Q19 Supplement&amp;R&amp;K000000&amp;A</oddFooter>
      </headerFooter>
    </customSheetView>
    <customSheetView guid="{77D3E7D1-C189-4FFB-8084-AE3691A2CCAC}" fitToPage="1">
      <selection activeCell="AB49" sqref="AB49"/>
      <pageMargins left="0.25" right="0.25" top="0.5" bottom="0.5" header="0.3" footer="0.3"/>
      <printOptions horizontalCentered="1"/>
      <pageSetup scale="75" orientation="landscape" r:id="rId6"/>
      <headerFooter>
        <oddFooter>&amp;L&amp;K0070C0The Allstate Corporation 4Q19 Supplement&amp;R&amp;K000000&amp;A</oddFooter>
      </headerFooter>
    </customSheetView>
  </customSheetViews>
  <mergeCells count="40">
    <mergeCell ref="A1:AD1"/>
    <mergeCell ref="A2:AD2"/>
    <mergeCell ref="A4:B4"/>
    <mergeCell ref="A6:B6"/>
    <mergeCell ref="D4:O4"/>
    <mergeCell ref="Q4:AD4"/>
    <mergeCell ref="A19:B19"/>
    <mergeCell ref="A8:B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B40:AD40"/>
    <mergeCell ref="B41:AD41"/>
    <mergeCell ref="A39:B39"/>
    <mergeCell ref="A38:B38"/>
    <mergeCell ref="A32:B32"/>
    <mergeCell ref="A33:B33"/>
    <mergeCell ref="A34:B34"/>
    <mergeCell ref="A35:B35"/>
    <mergeCell ref="A36:B36"/>
    <mergeCell ref="A37:B37"/>
  </mergeCells>
  <printOptions horizontalCentered="1"/>
  <pageMargins left="0.25" right="0.25" top="0.5" bottom="0.5" header="0.3" footer="0.3"/>
  <pageSetup scale="75" orientation="landscape" r:id="rId7"/>
  <headerFooter>
    <oddFooter>&amp;L&amp;K0070C0The Allstate Corporation 4Q19 Supplement&amp;R&amp;K000000&amp;A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E720-B294-4E38-93E5-08F07130FABB}">
  <sheetPr>
    <pageSetUpPr fitToPage="1"/>
  </sheetPr>
  <dimension ref="A1:AI71"/>
  <sheetViews>
    <sheetView zoomScaleNormal="100" workbookViewId="0">
      <selection sqref="A1:AF1"/>
    </sheetView>
  </sheetViews>
  <sheetFormatPr defaultColWidth="13.7109375" defaultRowHeight="12.75" x14ac:dyDescent="0.2"/>
  <cols>
    <col min="1" max="1" width="3" style="212" customWidth="1"/>
    <col min="2" max="2" width="40.140625" style="212" customWidth="1"/>
    <col min="3" max="3" width="2.28515625" style="212" customWidth="1"/>
    <col min="4" max="4" width="2.28515625" style="619" customWidth="1"/>
    <col min="5" max="5" width="10.28515625" style="619" customWidth="1"/>
    <col min="6" max="6" width="2.28515625" style="619" customWidth="1"/>
    <col min="7" max="7" width="2.28515625" style="312" customWidth="1"/>
    <col min="8" max="8" width="10.28515625" style="312" customWidth="1"/>
    <col min="9" max="9" width="2.28515625" style="312" customWidth="1"/>
    <col min="10" max="10" width="2.28515625" style="212" customWidth="1"/>
    <col min="11" max="11" width="10.28515625" style="212" customWidth="1"/>
    <col min="12" max="13" width="2.28515625" style="212" customWidth="1"/>
    <col min="14" max="14" width="10.28515625" style="212" customWidth="1"/>
    <col min="15" max="16" width="2.28515625" style="212" customWidth="1"/>
    <col min="17" max="17" width="10.28515625" style="212" customWidth="1"/>
    <col min="18" max="19" width="2.28515625" style="212" customWidth="1"/>
    <col min="20" max="20" width="10.28515625" style="212" customWidth="1"/>
    <col min="21" max="22" width="2.28515625" style="212" customWidth="1"/>
    <col min="23" max="23" width="10.28515625" style="212" customWidth="1"/>
    <col min="24" max="25" width="2.28515625" style="212" customWidth="1"/>
    <col min="26" max="26" width="10.28515625" style="212" customWidth="1"/>
    <col min="27" max="28" width="2.28515625" style="212" customWidth="1"/>
    <col min="29" max="29" width="10.28515625" style="312" customWidth="1"/>
    <col min="30" max="31" width="2.28515625" style="312" customWidth="1"/>
    <col min="32" max="32" width="10.28515625" style="312" customWidth="1"/>
    <col min="33" max="34" width="2.28515625" style="212" customWidth="1"/>
    <col min="35" max="16384" width="13.7109375" style="212"/>
  </cols>
  <sheetData>
    <row r="1" spans="1:35" ht="13.5" customHeight="1" x14ac:dyDescent="0.25">
      <c r="A1" s="1666" t="s">
        <v>6</v>
      </c>
      <c r="B1" s="1666"/>
      <c r="C1" s="1666"/>
      <c r="D1" s="1666"/>
      <c r="E1" s="1666"/>
      <c r="F1" s="1666"/>
      <c r="G1" s="1666"/>
      <c r="H1" s="1666"/>
      <c r="I1" s="1666"/>
      <c r="J1" s="1666"/>
      <c r="K1" s="1666"/>
      <c r="L1" s="1666"/>
      <c r="M1" s="1666"/>
      <c r="N1" s="1666"/>
      <c r="O1" s="1666"/>
      <c r="P1" s="1666"/>
      <c r="Q1" s="1666"/>
      <c r="R1" s="1666"/>
      <c r="S1" s="1666"/>
      <c r="T1" s="1666"/>
      <c r="U1" s="1666"/>
      <c r="V1" s="1666"/>
      <c r="W1" s="1666"/>
      <c r="X1" s="1666"/>
      <c r="Y1" s="1666"/>
      <c r="Z1" s="1666"/>
      <c r="AA1" s="1666"/>
      <c r="AB1" s="1666"/>
      <c r="AC1" s="1666"/>
      <c r="AD1" s="1666"/>
      <c r="AE1" s="1666"/>
      <c r="AF1" s="1666"/>
    </row>
    <row r="2" spans="1:35" ht="18.75" customHeight="1" x14ac:dyDescent="0.25">
      <c r="A2" s="1666" t="s">
        <v>256</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c r="Y2" s="1666"/>
      <c r="Z2" s="1666"/>
      <c r="AA2" s="1666"/>
      <c r="AB2" s="1666"/>
      <c r="AC2" s="1666"/>
      <c r="AD2" s="1666"/>
      <c r="AE2" s="1666"/>
      <c r="AF2" s="1666"/>
    </row>
    <row r="3" spans="1:35" ht="16.7" customHeight="1" x14ac:dyDescent="0.2">
      <c r="A3" s="1311" t="s">
        <v>167</v>
      </c>
      <c r="B3" s="1311"/>
      <c r="C3" s="1311"/>
      <c r="D3" s="1311"/>
      <c r="E3" s="1311"/>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row>
    <row r="4" spans="1:35" ht="15.75" customHeight="1" x14ac:dyDescent="0.2">
      <c r="A4" s="1667" t="s">
        <v>45</v>
      </c>
      <c r="B4" s="1508"/>
      <c r="C4" s="1311"/>
      <c r="D4" s="1506" t="s">
        <v>8</v>
      </c>
      <c r="E4" s="1506"/>
      <c r="F4" s="1506"/>
      <c r="G4" s="1506"/>
      <c r="H4" s="1506"/>
      <c r="I4" s="1506"/>
      <c r="J4" s="1506"/>
      <c r="K4" s="1506"/>
      <c r="L4" s="1506"/>
      <c r="M4" s="1506"/>
      <c r="N4" s="1506"/>
      <c r="O4" s="1506"/>
      <c r="P4" s="1506"/>
      <c r="Q4" s="1506"/>
      <c r="R4" s="1506"/>
      <c r="S4" s="1506"/>
      <c r="T4" s="1506"/>
      <c r="U4" s="1506"/>
      <c r="V4" s="1506"/>
      <c r="W4" s="1506"/>
      <c r="X4" s="1506"/>
      <c r="Y4" s="1506"/>
      <c r="Z4" s="1506"/>
      <c r="AA4" s="1506"/>
      <c r="AB4" s="635"/>
      <c r="AC4" s="1507" t="s">
        <v>9</v>
      </c>
      <c r="AD4" s="1508"/>
      <c r="AE4" s="1508"/>
      <c r="AF4" s="1508"/>
    </row>
    <row r="5" spans="1:35" ht="15.75" customHeight="1" x14ac:dyDescent="0.2">
      <c r="A5" s="1311"/>
      <c r="B5" s="1311"/>
      <c r="C5" s="1311"/>
      <c r="D5" s="1311"/>
      <c r="E5" s="1311"/>
      <c r="F5" s="1311"/>
      <c r="G5" s="1311"/>
      <c r="H5" s="1311"/>
      <c r="I5" s="1311"/>
      <c r="J5" s="1311"/>
      <c r="K5" s="1311"/>
      <c r="L5" s="1311"/>
      <c r="M5" s="542"/>
      <c r="N5" s="542"/>
      <c r="O5" s="542"/>
      <c r="P5" s="542"/>
      <c r="Q5" s="542"/>
      <c r="R5" s="542"/>
      <c r="S5" s="542"/>
      <c r="T5" s="542"/>
      <c r="U5" s="542"/>
      <c r="V5" s="542"/>
      <c r="W5" s="542"/>
      <c r="X5" s="542"/>
      <c r="Y5" s="542"/>
      <c r="Z5" s="542"/>
      <c r="AA5" s="542"/>
      <c r="AB5" s="542"/>
      <c r="AC5" s="341"/>
      <c r="AD5" s="341"/>
      <c r="AE5" s="341"/>
      <c r="AF5" s="341"/>
    </row>
    <row r="6" spans="1:35" ht="25.9" customHeight="1" x14ac:dyDescent="0.25">
      <c r="A6" s="1311"/>
      <c r="B6" s="1311"/>
      <c r="C6" s="1311"/>
      <c r="D6" s="536"/>
      <c r="E6" s="633" t="s">
        <v>630</v>
      </c>
      <c r="F6" s="634"/>
      <c r="G6" s="535"/>
      <c r="H6" s="533" t="s">
        <v>547</v>
      </c>
      <c r="I6" s="534"/>
      <c r="J6" s="535"/>
      <c r="K6" s="533" t="s">
        <v>493</v>
      </c>
      <c r="L6" s="534"/>
      <c r="M6" s="535"/>
      <c r="N6" s="533" t="s">
        <v>326</v>
      </c>
      <c r="O6" s="534"/>
      <c r="P6" s="536"/>
      <c r="Q6" s="989" t="s">
        <v>10</v>
      </c>
      <c r="R6" s="634"/>
      <c r="S6" s="635"/>
      <c r="T6" s="533" t="s">
        <v>327</v>
      </c>
      <c r="U6" s="990"/>
      <c r="V6" s="635"/>
      <c r="W6" s="533" t="s">
        <v>0</v>
      </c>
      <c r="X6" s="990"/>
      <c r="Y6" s="539"/>
      <c r="Z6" s="533" t="s">
        <v>1</v>
      </c>
      <c r="AA6" s="535"/>
      <c r="AB6" s="535"/>
      <c r="AC6" s="1345" t="s">
        <v>630</v>
      </c>
      <c r="AD6" s="1311"/>
      <c r="AE6" s="1311"/>
      <c r="AF6" s="970" t="s">
        <v>10</v>
      </c>
    </row>
    <row r="7" spans="1:35" ht="12" customHeight="1" x14ac:dyDescent="0.2">
      <c r="A7" s="1665" t="s">
        <v>54</v>
      </c>
      <c r="B7" s="1508"/>
      <c r="C7" s="1311"/>
      <c r="D7" s="543"/>
      <c r="E7" s="540"/>
      <c r="F7" s="544"/>
      <c r="G7" s="542"/>
      <c r="H7" s="540"/>
      <c r="I7" s="635"/>
      <c r="J7" s="542"/>
      <c r="K7" s="540"/>
      <c r="L7" s="635"/>
      <c r="M7" s="542"/>
      <c r="N7" s="540"/>
      <c r="O7" s="635"/>
      <c r="P7" s="543"/>
      <c r="Q7" s="540"/>
      <c r="R7" s="544"/>
      <c r="S7" s="543"/>
      <c r="T7" s="542"/>
      <c r="U7" s="635"/>
      <c r="V7" s="635"/>
      <c r="W7" s="542"/>
      <c r="X7" s="635"/>
      <c r="Y7" s="542"/>
      <c r="Z7" s="540"/>
      <c r="AA7" s="635"/>
      <c r="AB7" s="542"/>
      <c r="AC7" s="540"/>
      <c r="AD7" s="1311"/>
      <c r="AE7" s="1311"/>
      <c r="AF7" s="540"/>
    </row>
    <row r="8" spans="1:35" ht="12" customHeight="1" x14ac:dyDescent="0.2">
      <c r="A8" s="1674" t="s">
        <v>180</v>
      </c>
      <c r="B8" s="1508"/>
      <c r="C8" s="1311"/>
      <c r="D8" s="543"/>
      <c r="E8" s="1346">
        <v>453</v>
      </c>
      <c r="F8" s="971"/>
      <c r="G8" s="972"/>
      <c r="H8" s="819">
        <v>364</v>
      </c>
      <c r="I8" s="973"/>
      <c r="J8" s="972"/>
      <c r="K8" s="819">
        <v>350</v>
      </c>
      <c r="L8" s="973"/>
      <c r="M8" s="972"/>
      <c r="N8" s="819">
        <v>368</v>
      </c>
      <c r="O8" s="973"/>
      <c r="P8" s="974"/>
      <c r="Q8" s="600">
        <v>489</v>
      </c>
      <c r="R8" s="975"/>
      <c r="S8" s="974"/>
      <c r="T8" s="600">
        <v>358</v>
      </c>
      <c r="U8" s="973"/>
      <c r="V8" s="973"/>
      <c r="W8" s="600">
        <v>297</v>
      </c>
      <c r="X8" s="973"/>
      <c r="Y8" s="600"/>
      <c r="Z8" s="819">
        <v>287</v>
      </c>
      <c r="AA8" s="976"/>
      <c r="AB8" s="972"/>
      <c r="AC8" s="819">
        <v>1535</v>
      </c>
      <c r="AD8" s="977"/>
      <c r="AE8" s="977"/>
      <c r="AF8" s="819">
        <v>1431</v>
      </c>
      <c r="AI8" s="43"/>
    </row>
    <row r="9" spans="1:35" ht="12" customHeight="1" x14ac:dyDescent="0.2">
      <c r="A9" s="1674" t="s">
        <v>181</v>
      </c>
      <c r="B9" s="1508"/>
      <c r="C9" s="1311"/>
      <c r="D9" s="543"/>
      <c r="E9" s="1346">
        <v>321</v>
      </c>
      <c r="F9" s="971"/>
      <c r="G9" s="972"/>
      <c r="H9" s="819">
        <v>312</v>
      </c>
      <c r="I9" s="973"/>
      <c r="J9" s="972"/>
      <c r="K9" s="819">
        <v>305</v>
      </c>
      <c r="L9" s="973"/>
      <c r="M9" s="972"/>
      <c r="N9" s="819">
        <v>295</v>
      </c>
      <c r="O9" s="973"/>
      <c r="P9" s="974"/>
      <c r="Q9" s="600">
        <v>285</v>
      </c>
      <c r="R9" s="975"/>
      <c r="S9" s="974"/>
      <c r="T9" s="600">
        <v>275</v>
      </c>
      <c r="U9" s="973"/>
      <c r="V9" s="973"/>
      <c r="W9" s="600">
        <v>271</v>
      </c>
      <c r="X9" s="973"/>
      <c r="Y9" s="600"/>
      <c r="Z9" s="819">
        <v>267</v>
      </c>
      <c r="AA9" s="976"/>
      <c r="AB9" s="972"/>
      <c r="AC9" s="819">
        <v>1233</v>
      </c>
      <c r="AD9" s="977"/>
      <c r="AE9" s="977"/>
      <c r="AF9" s="819">
        <v>1098</v>
      </c>
      <c r="AI9" s="43"/>
    </row>
    <row r="10" spans="1:35" ht="12" customHeight="1" x14ac:dyDescent="0.2">
      <c r="A10" s="1543" t="s">
        <v>59</v>
      </c>
      <c r="B10" s="1591"/>
      <c r="C10" s="1311"/>
      <c r="D10" s="543"/>
      <c r="E10" s="921">
        <v>46</v>
      </c>
      <c r="F10" s="978"/>
      <c r="G10" s="979"/>
      <c r="H10" s="554">
        <v>47</v>
      </c>
      <c r="I10" s="980"/>
      <c r="J10" s="979"/>
      <c r="K10" s="554">
        <v>48</v>
      </c>
      <c r="L10" s="980"/>
      <c r="M10" s="979"/>
      <c r="N10" s="554">
        <v>47</v>
      </c>
      <c r="O10" s="980"/>
      <c r="P10" s="981"/>
      <c r="Q10" s="598">
        <v>34</v>
      </c>
      <c r="R10" s="982"/>
      <c r="S10" s="981"/>
      <c r="T10" s="598">
        <v>16</v>
      </c>
      <c r="U10" s="980"/>
      <c r="V10" s="980"/>
      <c r="W10" s="598">
        <v>16</v>
      </c>
      <c r="X10" s="980"/>
      <c r="Y10" s="598"/>
      <c r="Z10" s="554">
        <v>16</v>
      </c>
      <c r="AA10" s="983"/>
      <c r="AB10" s="979"/>
      <c r="AC10" s="554">
        <v>188</v>
      </c>
      <c r="AD10" s="984"/>
      <c r="AE10" s="984"/>
      <c r="AF10" s="554">
        <v>82</v>
      </c>
      <c r="AI10" s="43"/>
    </row>
    <row r="11" spans="1:35" ht="12" customHeight="1" x14ac:dyDescent="0.2">
      <c r="A11" s="1543" t="s">
        <v>58</v>
      </c>
      <c r="B11" s="1591"/>
      <c r="C11" s="1311"/>
      <c r="D11" s="543"/>
      <c r="E11" s="921">
        <v>44</v>
      </c>
      <c r="F11" s="978"/>
      <c r="G11" s="979"/>
      <c r="H11" s="554">
        <v>44</v>
      </c>
      <c r="I11" s="980"/>
      <c r="J11" s="979"/>
      <c r="K11" s="554">
        <v>33</v>
      </c>
      <c r="L11" s="980"/>
      <c r="M11" s="979"/>
      <c r="N11" s="554">
        <v>33</v>
      </c>
      <c r="O11" s="980"/>
      <c r="P11" s="981"/>
      <c r="Q11" s="598">
        <v>33</v>
      </c>
      <c r="R11" s="982"/>
      <c r="S11" s="981"/>
      <c r="T11" s="598">
        <v>31</v>
      </c>
      <c r="U11" s="980"/>
      <c r="V11" s="980"/>
      <c r="W11" s="598">
        <v>29</v>
      </c>
      <c r="X11" s="980"/>
      <c r="Y11" s="598"/>
      <c r="Z11" s="554">
        <v>29</v>
      </c>
      <c r="AA11" s="983"/>
      <c r="AB11" s="979"/>
      <c r="AC11" s="554">
        <v>154</v>
      </c>
      <c r="AD11" s="984"/>
      <c r="AE11" s="984"/>
      <c r="AF11" s="554">
        <v>122</v>
      </c>
      <c r="AI11" s="43"/>
    </row>
    <row r="12" spans="1:35" ht="12" customHeight="1" x14ac:dyDescent="0.2">
      <c r="A12" s="1543" t="s">
        <v>46</v>
      </c>
      <c r="B12" s="1591"/>
      <c r="C12" s="1311"/>
      <c r="D12" s="543"/>
      <c r="E12" s="921">
        <v>12</v>
      </c>
      <c r="F12" s="978"/>
      <c r="G12" s="979"/>
      <c r="H12" s="554">
        <v>11</v>
      </c>
      <c r="I12" s="980"/>
      <c r="J12" s="979"/>
      <c r="K12" s="554">
        <v>10</v>
      </c>
      <c r="L12" s="980"/>
      <c r="M12" s="979"/>
      <c r="N12" s="554">
        <v>9</v>
      </c>
      <c r="O12" s="980"/>
      <c r="P12" s="981"/>
      <c r="Q12" s="598">
        <v>9</v>
      </c>
      <c r="R12" s="982"/>
      <c r="S12" s="981"/>
      <c r="T12" s="598">
        <v>7</v>
      </c>
      <c r="U12" s="980"/>
      <c r="V12" s="980"/>
      <c r="W12" s="598">
        <v>6</v>
      </c>
      <c r="X12" s="980"/>
      <c r="Y12" s="598"/>
      <c r="Z12" s="554">
        <v>5</v>
      </c>
      <c r="AA12" s="983"/>
      <c r="AB12" s="979"/>
      <c r="AC12" s="554">
        <v>42</v>
      </c>
      <c r="AD12" s="984"/>
      <c r="AE12" s="984"/>
      <c r="AF12" s="554">
        <v>27</v>
      </c>
      <c r="AI12" s="43"/>
    </row>
    <row r="13" spans="1:35" ht="12" customHeight="1" x14ac:dyDescent="0.2">
      <c r="A13" s="1543" t="s">
        <v>63</v>
      </c>
      <c r="B13" s="1591"/>
      <c r="C13" s="1311"/>
      <c r="D13" s="543"/>
      <c r="E13" s="921">
        <v>11</v>
      </c>
      <c r="F13" s="978"/>
      <c r="G13" s="979"/>
      <c r="H13" s="554">
        <v>4</v>
      </c>
      <c r="I13" s="980"/>
      <c r="J13" s="979"/>
      <c r="K13" s="554">
        <v>9</v>
      </c>
      <c r="L13" s="980"/>
      <c r="M13" s="979"/>
      <c r="N13" s="554">
        <v>8</v>
      </c>
      <c r="O13" s="980"/>
      <c r="P13" s="981"/>
      <c r="Q13" s="598">
        <v>-5</v>
      </c>
      <c r="R13" s="982"/>
      <c r="S13" s="981"/>
      <c r="T13" s="598">
        <v>0</v>
      </c>
      <c r="U13" s="980"/>
      <c r="V13" s="980"/>
      <c r="W13" s="598">
        <v>-2</v>
      </c>
      <c r="X13" s="980"/>
      <c r="Y13" s="598"/>
      <c r="Z13" s="554">
        <v>-4</v>
      </c>
      <c r="AA13" s="983"/>
      <c r="AB13" s="979"/>
      <c r="AC13" s="554">
        <v>32</v>
      </c>
      <c r="AD13" s="984"/>
      <c r="AE13" s="984"/>
      <c r="AF13" s="554">
        <v>-11</v>
      </c>
      <c r="AI13" s="43"/>
    </row>
    <row r="14" spans="1:35" ht="12" customHeight="1" x14ac:dyDescent="0.2">
      <c r="A14" s="1543" t="s">
        <v>60</v>
      </c>
      <c r="B14" s="1591"/>
      <c r="C14" s="1311"/>
      <c r="D14" s="543"/>
      <c r="E14" s="921">
        <v>-92</v>
      </c>
      <c r="F14" s="978"/>
      <c r="G14" s="979"/>
      <c r="H14" s="554">
        <v>-93</v>
      </c>
      <c r="I14" s="980"/>
      <c r="J14" s="979"/>
      <c r="K14" s="554">
        <v>-86</v>
      </c>
      <c r="L14" s="980"/>
      <c r="M14" s="979"/>
      <c r="N14" s="554">
        <v>-92</v>
      </c>
      <c r="O14" s="980"/>
      <c r="P14" s="981"/>
      <c r="Q14" s="598">
        <v>-78</v>
      </c>
      <c r="R14" s="982"/>
      <c r="S14" s="981"/>
      <c r="T14" s="598">
        <v>-90</v>
      </c>
      <c r="U14" s="980"/>
      <c r="V14" s="980"/>
      <c r="W14" s="598">
        <v>-89</v>
      </c>
      <c r="X14" s="980"/>
      <c r="Y14" s="598"/>
      <c r="Z14" s="554">
        <v>-93</v>
      </c>
      <c r="AA14" s="983"/>
      <c r="AB14" s="979"/>
      <c r="AC14" s="554">
        <v>-363</v>
      </c>
      <c r="AD14" s="984"/>
      <c r="AE14" s="984"/>
      <c r="AF14" s="554">
        <v>-350</v>
      </c>
      <c r="AI14" s="43"/>
    </row>
    <row r="15" spans="1:35" ht="12" customHeight="1" x14ac:dyDescent="0.2">
      <c r="A15" s="1543" t="s">
        <v>23</v>
      </c>
      <c r="B15" s="1591"/>
      <c r="C15" s="1311"/>
      <c r="D15" s="543"/>
      <c r="E15" s="921">
        <v>-143</v>
      </c>
      <c r="F15" s="978"/>
      <c r="G15" s="979"/>
      <c r="H15" s="554">
        <v>-139</v>
      </c>
      <c r="I15" s="980"/>
      <c r="J15" s="979"/>
      <c r="K15" s="554">
        <v>-134</v>
      </c>
      <c r="L15" s="980"/>
      <c r="M15" s="979"/>
      <c r="N15" s="554">
        <v>-127</v>
      </c>
      <c r="O15" s="980"/>
      <c r="P15" s="981"/>
      <c r="Q15" s="598">
        <v>-122</v>
      </c>
      <c r="R15" s="982"/>
      <c r="S15" s="981"/>
      <c r="T15" s="598">
        <v>-118</v>
      </c>
      <c r="U15" s="980"/>
      <c r="V15" s="980"/>
      <c r="W15" s="598">
        <v>-113</v>
      </c>
      <c r="X15" s="980"/>
      <c r="Y15" s="598"/>
      <c r="Z15" s="554">
        <v>-110</v>
      </c>
      <c r="AA15" s="983"/>
      <c r="AB15" s="979"/>
      <c r="AC15" s="554">
        <v>-543</v>
      </c>
      <c r="AD15" s="984"/>
      <c r="AE15" s="984"/>
      <c r="AF15" s="554">
        <v>-463</v>
      </c>
      <c r="AI15" s="43"/>
    </row>
    <row r="16" spans="1:35" ht="12" customHeight="1" x14ac:dyDescent="0.2">
      <c r="A16" s="1543" t="s">
        <v>24</v>
      </c>
      <c r="B16" s="1591"/>
      <c r="C16" s="1311"/>
      <c r="D16" s="543"/>
      <c r="E16" s="921">
        <v>-181</v>
      </c>
      <c r="F16" s="978"/>
      <c r="G16" s="979"/>
      <c r="H16" s="554">
        <v>-171</v>
      </c>
      <c r="I16" s="980"/>
      <c r="J16" s="979"/>
      <c r="K16" s="554">
        <v>-158</v>
      </c>
      <c r="L16" s="980"/>
      <c r="M16" s="979"/>
      <c r="N16" s="554">
        <v>-151</v>
      </c>
      <c r="O16" s="980"/>
      <c r="P16" s="981"/>
      <c r="Q16" s="598">
        <v>-148</v>
      </c>
      <c r="R16" s="982"/>
      <c r="S16" s="981"/>
      <c r="T16" s="598">
        <v>-124</v>
      </c>
      <c r="U16" s="980"/>
      <c r="V16" s="980"/>
      <c r="W16" s="598">
        <v>-116</v>
      </c>
      <c r="X16" s="980"/>
      <c r="Y16" s="598"/>
      <c r="Z16" s="554">
        <v>-117</v>
      </c>
      <c r="AA16" s="983"/>
      <c r="AB16" s="979"/>
      <c r="AC16" s="554">
        <v>-661</v>
      </c>
      <c r="AD16" s="984"/>
      <c r="AE16" s="984"/>
      <c r="AF16" s="554">
        <v>-505</v>
      </c>
      <c r="AI16" s="43"/>
    </row>
    <row r="17" spans="1:35" ht="12" customHeight="1" x14ac:dyDescent="0.2">
      <c r="A17" s="1543" t="s">
        <v>26</v>
      </c>
      <c r="B17" s="1591"/>
      <c r="C17" s="1311"/>
      <c r="D17" s="543"/>
      <c r="E17" s="921">
        <v>0</v>
      </c>
      <c r="F17" s="978"/>
      <c r="G17" s="979"/>
      <c r="H17" s="554">
        <v>-1</v>
      </c>
      <c r="I17" s="980"/>
      <c r="J17" s="979"/>
      <c r="K17" s="554">
        <v>1</v>
      </c>
      <c r="L17" s="980"/>
      <c r="M17" s="979"/>
      <c r="N17" s="554">
        <v>0</v>
      </c>
      <c r="O17" s="980"/>
      <c r="P17" s="981"/>
      <c r="Q17" s="598">
        <v>-3</v>
      </c>
      <c r="R17" s="982"/>
      <c r="S17" s="981"/>
      <c r="T17" s="598">
        <v>0</v>
      </c>
      <c r="U17" s="980"/>
      <c r="V17" s="980"/>
      <c r="W17" s="598">
        <v>0</v>
      </c>
      <c r="X17" s="980"/>
      <c r="Y17" s="598"/>
      <c r="Z17" s="554">
        <v>-1</v>
      </c>
      <c r="AA17" s="983"/>
      <c r="AB17" s="979"/>
      <c r="AC17" s="554">
        <v>0</v>
      </c>
      <c r="AD17" s="984"/>
      <c r="AE17" s="984"/>
      <c r="AF17" s="554">
        <v>-4</v>
      </c>
      <c r="AI17" s="43"/>
    </row>
    <row r="18" spans="1:35" ht="12" customHeight="1" x14ac:dyDescent="0.2">
      <c r="A18" s="1543" t="s">
        <v>520</v>
      </c>
      <c r="B18" s="1543"/>
      <c r="C18" s="1311"/>
      <c r="D18" s="543"/>
      <c r="E18" s="921">
        <v>-29</v>
      </c>
      <c r="F18" s="978"/>
      <c r="G18" s="979"/>
      <c r="H18" s="554">
        <v>-31</v>
      </c>
      <c r="I18" s="980"/>
      <c r="J18" s="979"/>
      <c r="K18" s="554">
        <v>-31</v>
      </c>
      <c r="L18" s="980"/>
      <c r="M18" s="979"/>
      <c r="N18" s="554">
        <v>-31</v>
      </c>
      <c r="O18" s="980"/>
      <c r="P18" s="981"/>
      <c r="Q18" s="598">
        <v>-33</v>
      </c>
      <c r="R18" s="982"/>
      <c r="S18" s="981"/>
      <c r="T18" s="598">
        <v>-20</v>
      </c>
      <c r="U18" s="980"/>
      <c r="V18" s="980"/>
      <c r="W18" s="598">
        <v>-20</v>
      </c>
      <c r="X18" s="980"/>
      <c r="Y18" s="598"/>
      <c r="Z18" s="554">
        <v>-21</v>
      </c>
      <c r="AA18" s="983"/>
      <c r="AB18" s="979"/>
      <c r="AC18" s="554">
        <v>-122</v>
      </c>
      <c r="AD18" s="984"/>
      <c r="AE18" s="984"/>
      <c r="AF18" s="554">
        <v>-94</v>
      </c>
      <c r="AI18" s="43"/>
    </row>
    <row r="19" spans="1:35" x14ac:dyDescent="0.2">
      <c r="A19" s="1543" t="s">
        <v>521</v>
      </c>
      <c r="B19" s="1543"/>
      <c r="C19" s="1311"/>
      <c r="D19" s="543"/>
      <c r="E19" s="921">
        <v>0</v>
      </c>
      <c r="F19" s="978"/>
      <c r="G19" s="984"/>
      <c r="H19" s="554">
        <v>0</v>
      </c>
      <c r="I19" s="984"/>
      <c r="J19" s="984"/>
      <c r="K19" s="554">
        <v>-55</v>
      </c>
      <c r="L19" s="984"/>
      <c r="M19" s="984"/>
      <c r="N19" s="554">
        <v>0</v>
      </c>
      <c r="O19" s="984"/>
      <c r="P19" s="1347"/>
      <c r="Q19" s="598">
        <v>0</v>
      </c>
      <c r="R19" s="978"/>
      <c r="S19" s="1347"/>
      <c r="T19" s="554">
        <v>0</v>
      </c>
      <c r="U19" s="983"/>
      <c r="V19" s="983"/>
      <c r="W19" s="554">
        <v>0</v>
      </c>
      <c r="X19" s="983"/>
      <c r="Y19" s="983"/>
      <c r="Z19" s="554">
        <v>0</v>
      </c>
      <c r="AA19" s="984"/>
      <c r="AB19" s="984"/>
      <c r="AC19" s="554">
        <v>-55</v>
      </c>
      <c r="AD19" s="984"/>
      <c r="AE19" s="984"/>
      <c r="AF19" s="554">
        <v>0</v>
      </c>
      <c r="AI19" s="43"/>
    </row>
    <row r="20" spans="1:35" ht="12" customHeight="1" x14ac:dyDescent="0.2">
      <c r="A20" s="1543" t="s">
        <v>64</v>
      </c>
      <c r="B20" s="1591"/>
      <c r="C20" s="1311"/>
      <c r="D20" s="543"/>
      <c r="E20" s="1348">
        <v>-1</v>
      </c>
      <c r="F20" s="978"/>
      <c r="G20" s="979"/>
      <c r="H20" s="555">
        <v>4</v>
      </c>
      <c r="I20" s="980"/>
      <c r="J20" s="979"/>
      <c r="K20" s="555">
        <v>12</v>
      </c>
      <c r="L20" s="980"/>
      <c r="M20" s="979"/>
      <c r="N20" s="555">
        <v>3</v>
      </c>
      <c r="O20" s="980"/>
      <c r="P20" s="981"/>
      <c r="Q20" s="555">
        <v>6</v>
      </c>
      <c r="R20" s="982"/>
      <c r="S20" s="981"/>
      <c r="T20" s="555">
        <v>3</v>
      </c>
      <c r="U20" s="980"/>
      <c r="V20" s="980"/>
      <c r="W20" s="555">
        <v>3</v>
      </c>
      <c r="X20" s="980"/>
      <c r="Y20" s="598"/>
      <c r="Z20" s="555">
        <v>7</v>
      </c>
      <c r="AA20" s="983"/>
      <c r="AB20" s="979"/>
      <c r="AC20" s="555">
        <v>18</v>
      </c>
      <c r="AD20" s="984"/>
      <c r="AE20" s="984"/>
      <c r="AF20" s="555">
        <v>19</v>
      </c>
      <c r="AI20" s="43"/>
    </row>
    <row r="21" spans="1:35" ht="12.95" customHeight="1" x14ac:dyDescent="0.2">
      <c r="A21" s="1541" t="s">
        <v>264</v>
      </c>
      <c r="B21" s="1541"/>
      <c r="C21" s="1311"/>
      <c r="D21" s="543"/>
      <c r="E21" s="1349">
        <v>-12</v>
      </c>
      <c r="F21" s="971"/>
      <c r="G21" s="972"/>
      <c r="H21" s="886">
        <v>-13</v>
      </c>
      <c r="I21" s="973"/>
      <c r="J21" s="972"/>
      <c r="K21" s="886">
        <v>-46</v>
      </c>
      <c r="L21" s="973"/>
      <c r="M21" s="972"/>
      <c r="N21" s="886">
        <v>-6</v>
      </c>
      <c r="O21" s="973"/>
      <c r="P21" s="974"/>
      <c r="Q21" s="886">
        <v>-22</v>
      </c>
      <c r="R21" s="975"/>
      <c r="S21" s="974"/>
      <c r="T21" s="886">
        <v>-20</v>
      </c>
      <c r="U21" s="973"/>
      <c r="V21" s="973"/>
      <c r="W21" s="886">
        <v>-15</v>
      </c>
      <c r="X21" s="973"/>
      <c r="Y21" s="600"/>
      <c r="Z21" s="886">
        <v>-22</v>
      </c>
      <c r="AA21" s="976"/>
      <c r="AB21" s="972"/>
      <c r="AC21" s="886">
        <v>-77</v>
      </c>
      <c r="AD21" s="977"/>
      <c r="AE21" s="977"/>
      <c r="AF21" s="886">
        <v>-79</v>
      </c>
      <c r="AI21" s="43"/>
    </row>
    <row r="22" spans="1:35" ht="12" customHeight="1" x14ac:dyDescent="0.2">
      <c r="A22" s="1543" t="s">
        <v>39</v>
      </c>
      <c r="B22" s="1591"/>
      <c r="C22" s="1311"/>
      <c r="D22" s="543"/>
      <c r="E22" s="921">
        <v>-8</v>
      </c>
      <c r="F22" s="978"/>
      <c r="G22" s="979"/>
      <c r="H22" s="554">
        <v>-4</v>
      </c>
      <c r="I22" s="980"/>
      <c r="J22" s="979"/>
      <c r="K22" s="554">
        <v>-6</v>
      </c>
      <c r="L22" s="980"/>
      <c r="M22" s="979"/>
      <c r="N22" s="554">
        <v>-7</v>
      </c>
      <c r="O22" s="980"/>
      <c r="P22" s="981"/>
      <c r="Q22" s="598">
        <v>4</v>
      </c>
      <c r="R22" s="982"/>
      <c r="S22" s="981"/>
      <c r="T22" s="598">
        <v>1</v>
      </c>
      <c r="U22" s="980"/>
      <c r="V22" s="980"/>
      <c r="W22" s="598">
        <v>1</v>
      </c>
      <c r="X22" s="980"/>
      <c r="Y22" s="598"/>
      <c r="Z22" s="554">
        <v>3</v>
      </c>
      <c r="AA22" s="983"/>
      <c r="AB22" s="979"/>
      <c r="AC22" s="554">
        <v>-25</v>
      </c>
      <c r="AD22" s="984"/>
      <c r="AE22" s="984"/>
      <c r="AF22" s="554">
        <v>9</v>
      </c>
      <c r="AI22" s="43"/>
    </row>
    <row r="23" spans="1:35" ht="12" customHeight="1" x14ac:dyDescent="0.2">
      <c r="A23" s="1543" t="s">
        <v>525</v>
      </c>
      <c r="B23" s="1591"/>
      <c r="C23" s="1311"/>
      <c r="D23" s="543"/>
      <c r="E23" s="921">
        <v>23</v>
      </c>
      <c r="F23" s="978"/>
      <c r="G23" s="979"/>
      <c r="H23" s="554">
        <v>25</v>
      </c>
      <c r="I23" s="980"/>
      <c r="J23" s="979"/>
      <c r="K23" s="554">
        <v>25</v>
      </c>
      <c r="L23" s="980"/>
      <c r="M23" s="979"/>
      <c r="N23" s="554">
        <v>24</v>
      </c>
      <c r="O23" s="980"/>
      <c r="P23" s="981"/>
      <c r="Q23" s="598">
        <v>26</v>
      </c>
      <c r="R23" s="982"/>
      <c r="S23" s="981"/>
      <c r="T23" s="598">
        <v>16</v>
      </c>
      <c r="U23" s="980"/>
      <c r="V23" s="980"/>
      <c r="W23" s="598">
        <v>16</v>
      </c>
      <c r="X23" s="980"/>
      <c r="Y23" s="598"/>
      <c r="Z23" s="554">
        <v>16</v>
      </c>
      <c r="AA23" s="983"/>
      <c r="AB23" s="979"/>
      <c r="AC23" s="554">
        <v>97</v>
      </c>
      <c r="AD23" s="984"/>
      <c r="AE23" s="984"/>
      <c r="AF23" s="554">
        <v>74</v>
      </c>
      <c r="AI23" s="43"/>
    </row>
    <row r="24" spans="1:35" s="291" customFormat="1" ht="12" customHeight="1" x14ac:dyDescent="0.2">
      <c r="A24" s="1537" t="s">
        <v>526</v>
      </c>
      <c r="B24" s="1537"/>
      <c r="C24" s="1311"/>
      <c r="D24" s="543"/>
      <c r="E24" s="921">
        <v>0</v>
      </c>
      <c r="F24" s="978"/>
      <c r="G24" s="979"/>
      <c r="H24" s="554">
        <v>0</v>
      </c>
      <c r="I24" s="980"/>
      <c r="J24" s="979"/>
      <c r="K24" s="554">
        <v>43</v>
      </c>
      <c r="L24" s="980"/>
      <c r="M24" s="979"/>
      <c r="N24" s="554">
        <v>0</v>
      </c>
      <c r="O24" s="980"/>
      <c r="P24" s="981"/>
      <c r="Q24" s="598">
        <v>0</v>
      </c>
      <c r="R24" s="982"/>
      <c r="S24" s="981"/>
      <c r="T24" s="598">
        <v>0</v>
      </c>
      <c r="U24" s="980"/>
      <c r="V24" s="980"/>
      <c r="W24" s="598">
        <v>0</v>
      </c>
      <c r="X24" s="980"/>
      <c r="Y24" s="598"/>
      <c r="Z24" s="554">
        <v>0</v>
      </c>
      <c r="AA24" s="983"/>
      <c r="AB24" s="979"/>
      <c r="AC24" s="554">
        <v>43</v>
      </c>
      <c r="AD24" s="984"/>
      <c r="AE24" s="984"/>
      <c r="AF24" s="554">
        <v>0</v>
      </c>
      <c r="AI24" s="43"/>
    </row>
    <row r="25" spans="1:35" ht="12" customHeight="1" x14ac:dyDescent="0.2">
      <c r="A25" s="1543" t="s">
        <v>178</v>
      </c>
      <c r="B25" s="1591"/>
      <c r="C25" s="1311"/>
      <c r="D25" s="543"/>
      <c r="E25" s="1348">
        <v>0</v>
      </c>
      <c r="F25" s="978"/>
      <c r="G25" s="979"/>
      <c r="H25" s="555">
        <v>0</v>
      </c>
      <c r="I25" s="980"/>
      <c r="J25" s="979"/>
      <c r="K25" s="555">
        <v>0</v>
      </c>
      <c r="L25" s="980"/>
      <c r="M25" s="979"/>
      <c r="N25" s="555">
        <v>0</v>
      </c>
      <c r="O25" s="980"/>
      <c r="P25" s="981"/>
      <c r="Q25" s="555">
        <v>0</v>
      </c>
      <c r="R25" s="982"/>
      <c r="S25" s="981"/>
      <c r="T25" s="555">
        <v>4</v>
      </c>
      <c r="U25" s="980"/>
      <c r="V25" s="980"/>
      <c r="W25" s="555">
        <v>0</v>
      </c>
      <c r="X25" s="980"/>
      <c r="Y25" s="598"/>
      <c r="Z25" s="555">
        <v>0</v>
      </c>
      <c r="AA25" s="983"/>
      <c r="AB25" s="979"/>
      <c r="AC25" s="555">
        <v>0</v>
      </c>
      <c r="AD25" s="984"/>
      <c r="AE25" s="984"/>
      <c r="AF25" s="555">
        <v>4</v>
      </c>
      <c r="AI25" s="43"/>
    </row>
    <row r="26" spans="1:35" ht="12.95" customHeight="1" thickBot="1" x14ac:dyDescent="0.25">
      <c r="A26" s="1541" t="str">
        <f>IF(N26&lt;0,"Adjusted net (loss) income","Adjusted net income (loss)")</f>
        <v>Adjusted net income (loss)</v>
      </c>
      <c r="B26" s="1541"/>
      <c r="C26" s="1311"/>
      <c r="D26" s="543"/>
      <c r="E26" s="1350">
        <v>3</v>
      </c>
      <c r="F26" s="971"/>
      <c r="G26" s="846"/>
      <c r="H26" s="829">
        <v>8</v>
      </c>
      <c r="I26" s="846"/>
      <c r="J26" s="846"/>
      <c r="K26" s="829">
        <v>16</v>
      </c>
      <c r="L26" s="846"/>
      <c r="M26" s="846"/>
      <c r="N26" s="829">
        <v>11</v>
      </c>
      <c r="O26" s="846"/>
      <c r="P26" s="974"/>
      <c r="Q26" s="829">
        <v>8</v>
      </c>
      <c r="R26" s="975"/>
      <c r="S26" s="974"/>
      <c r="T26" s="829">
        <v>1</v>
      </c>
      <c r="U26" s="973"/>
      <c r="V26" s="973"/>
      <c r="W26" s="829">
        <v>2</v>
      </c>
      <c r="X26" s="973"/>
      <c r="Y26" s="600"/>
      <c r="Z26" s="829">
        <v>-3</v>
      </c>
      <c r="AA26" s="976"/>
      <c r="AB26" s="972"/>
      <c r="AC26" s="829">
        <v>38</v>
      </c>
      <c r="AD26" s="977"/>
      <c r="AE26" s="977"/>
      <c r="AF26" s="829">
        <v>8</v>
      </c>
      <c r="AI26" s="43"/>
    </row>
    <row r="27" spans="1:35" ht="12.95" customHeight="1" thickTop="1" x14ac:dyDescent="0.2">
      <c r="A27" s="1312"/>
      <c r="B27" s="1312"/>
      <c r="C27" s="1311"/>
      <c r="D27" s="543"/>
      <c r="E27" s="600"/>
      <c r="F27" s="544"/>
      <c r="G27" s="846"/>
      <c r="H27" s="600"/>
      <c r="I27" s="846"/>
      <c r="J27" s="846"/>
      <c r="K27" s="600"/>
      <c r="L27" s="846"/>
      <c r="M27" s="846"/>
      <c r="N27" s="600"/>
      <c r="O27" s="846"/>
      <c r="P27" s="974"/>
      <c r="Q27" s="600"/>
      <c r="R27" s="975"/>
      <c r="S27" s="974"/>
      <c r="T27" s="600"/>
      <c r="U27" s="973"/>
      <c r="V27" s="973"/>
      <c r="W27" s="600"/>
      <c r="X27" s="973"/>
      <c r="Y27" s="600"/>
      <c r="Z27" s="600"/>
      <c r="AA27" s="635"/>
      <c r="AB27" s="542"/>
      <c r="AC27" s="600"/>
      <c r="AD27" s="1311"/>
      <c r="AE27" s="1311"/>
      <c r="AF27" s="600"/>
      <c r="AI27" s="43"/>
    </row>
    <row r="28" spans="1:35" s="213" customFormat="1" ht="12" customHeight="1" x14ac:dyDescent="0.2">
      <c r="A28" s="1595" t="s">
        <v>153</v>
      </c>
      <c r="B28" s="1591"/>
      <c r="C28" s="1314"/>
      <c r="D28" s="897"/>
      <c r="E28" s="583"/>
      <c r="F28" s="697"/>
      <c r="G28" s="663"/>
      <c r="H28" s="582"/>
      <c r="I28" s="583"/>
      <c r="J28" s="663"/>
      <c r="K28" s="582"/>
      <c r="L28" s="583"/>
      <c r="M28" s="663"/>
      <c r="N28" s="582"/>
      <c r="O28" s="583"/>
      <c r="P28" s="580"/>
      <c r="Q28" s="560"/>
      <c r="R28" s="581"/>
      <c r="S28" s="580"/>
      <c r="T28" s="560"/>
      <c r="U28" s="583"/>
      <c r="V28" s="583"/>
      <c r="W28" s="560"/>
      <c r="X28" s="583"/>
      <c r="Y28" s="560"/>
      <c r="Z28" s="1313"/>
      <c r="AA28" s="709"/>
      <c r="AB28" s="663"/>
      <c r="AC28" s="582"/>
      <c r="AD28" s="1314"/>
      <c r="AE28" s="1314"/>
      <c r="AF28" s="582"/>
      <c r="AI28" s="43"/>
    </row>
    <row r="29" spans="1:35" s="213" customFormat="1" ht="12" customHeight="1" x14ac:dyDescent="0.2">
      <c r="A29" s="1543" t="s">
        <v>180</v>
      </c>
      <c r="B29" s="1543"/>
      <c r="C29" s="1314"/>
      <c r="D29" s="897"/>
      <c r="E29" s="1346">
        <v>123</v>
      </c>
      <c r="F29" s="960"/>
      <c r="G29" s="952"/>
      <c r="H29" s="904">
        <v>126</v>
      </c>
      <c r="I29" s="900"/>
      <c r="J29" s="952"/>
      <c r="K29" s="904">
        <v>120</v>
      </c>
      <c r="L29" s="900"/>
      <c r="M29" s="952"/>
      <c r="N29" s="904">
        <v>99</v>
      </c>
      <c r="O29" s="900"/>
      <c r="P29" s="901"/>
      <c r="Q29" s="903">
        <v>105</v>
      </c>
      <c r="R29" s="902"/>
      <c r="S29" s="901"/>
      <c r="T29" s="903">
        <v>99</v>
      </c>
      <c r="U29" s="900"/>
      <c r="V29" s="900"/>
      <c r="W29" s="903">
        <v>103</v>
      </c>
      <c r="X29" s="900"/>
      <c r="Y29" s="903"/>
      <c r="Z29" s="904">
        <v>92</v>
      </c>
      <c r="AA29" s="1047"/>
      <c r="AB29" s="1048"/>
      <c r="AC29" s="1346">
        <v>468</v>
      </c>
      <c r="AD29" s="1351"/>
      <c r="AE29" s="1351"/>
      <c r="AF29" s="904">
        <v>399</v>
      </c>
      <c r="AI29" s="43"/>
    </row>
    <row r="30" spans="1:35" s="213" customFormat="1" ht="12.95" customHeight="1" x14ac:dyDescent="0.2">
      <c r="A30" s="1543" t="s">
        <v>537</v>
      </c>
      <c r="B30" s="1543"/>
      <c r="C30" s="1314"/>
      <c r="D30" s="897"/>
      <c r="E30" s="1346">
        <v>121</v>
      </c>
      <c r="F30" s="960"/>
      <c r="G30" s="952"/>
      <c r="H30" s="904">
        <v>115</v>
      </c>
      <c r="I30" s="900"/>
      <c r="J30" s="952"/>
      <c r="K30" s="904">
        <v>114</v>
      </c>
      <c r="L30" s="900"/>
      <c r="M30" s="952"/>
      <c r="N30" s="904">
        <v>107</v>
      </c>
      <c r="O30" s="900"/>
      <c r="P30" s="901"/>
      <c r="Q30" s="903">
        <v>105</v>
      </c>
      <c r="R30" s="902"/>
      <c r="S30" s="901"/>
      <c r="T30" s="903">
        <v>102</v>
      </c>
      <c r="U30" s="900"/>
      <c r="V30" s="900"/>
      <c r="W30" s="903">
        <v>100</v>
      </c>
      <c r="X30" s="900"/>
      <c r="Y30" s="903"/>
      <c r="Z30" s="904">
        <v>96</v>
      </c>
      <c r="AA30" s="1047"/>
      <c r="AB30" s="1048"/>
      <c r="AC30" s="1346">
        <v>457</v>
      </c>
      <c r="AD30" s="1351"/>
      <c r="AE30" s="1351"/>
      <c r="AF30" s="904">
        <v>403</v>
      </c>
      <c r="AI30" s="43"/>
    </row>
    <row r="31" spans="1:35" s="213" customFormat="1" ht="12" customHeight="1" x14ac:dyDescent="0.2">
      <c r="A31" s="1543" t="s">
        <v>60</v>
      </c>
      <c r="B31" s="1543"/>
      <c r="C31" s="1314"/>
      <c r="D31" s="897"/>
      <c r="E31" s="921">
        <v>-12</v>
      </c>
      <c r="F31" s="962"/>
      <c r="G31" s="957"/>
      <c r="H31" s="564">
        <v>-12</v>
      </c>
      <c r="I31" s="711"/>
      <c r="J31" s="957"/>
      <c r="K31" s="564">
        <v>-12</v>
      </c>
      <c r="L31" s="711"/>
      <c r="M31" s="957"/>
      <c r="N31" s="564">
        <v>-11</v>
      </c>
      <c r="O31" s="711"/>
      <c r="P31" s="712"/>
      <c r="Q31" s="713">
        <v>-10</v>
      </c>
      <c r="R31" s="714"/>
      <c r="S31" s="712"/>
      <c r="T31" s="713">
        <v>-15</v>
      </c>
      <c r="U31" s="711"/>
      <c r="V31" s="711"/>
      <c r="W31" s="713">
        <v>-14</v>
      </c>
      <c r="X31" s="711"/>
      <c r="Y31" s="713"/>
      <c r="Z31" s="564">
        <v>-17</v>
      </c>
      <c r="AA31" s="963"/>
      <c r="AB31" s="964"/>
      <c r="AC31" s="921">
        <v>-47</v>
      </c>
      <c r="AD31" s="965"/>
      <c r="AE31" s="965"/>
      <c r="AF31" s="564">
        <v>-56</v>
      </c>
      <c r="AI31" s="43"/>
    </row>
    <row r="32" spans="1:35" s="213" customFormat="1" ht="12.75" customHeight="1" x14ac:dyDescent="0.2">
      <c r="A32" s="1543" t="s">
        <v>538</v>
      </c>
      <c r="B32" s="1543"/>
      <c r="C32" s="1314"/>
      <c r="D32" s="897"/>
      <c r="E32" s="921">
        <v>-95</v>
      </c>
      <c r="F32" s="962"/>
      <c r="G32" s="957"/>
      <c r="H32" s="564">
        <v>-93</v>
      </c>
      <c r="I32" s="711"/>
      <c r="J32" s="957"/>
      <c r="K32" s="564">
        <v>-90</v>
      </c>
      <c r="L32" s="711"/>
      <c r="M32" s="957"/>
      <c r="N32" s="564">
        <v>-88</v>
      </c>
      <c r="O32" s="711"/>
      <c r="P32" s="712"/>
      <c r="Q32" s="713">
        <v>-89</v>
      </c>
      <c r="R32" s="714"/>
      <c r="S32" s="712"/>
      <c r="T32" s="713">
        <v>-85</v>
      </c>
      <c r="U32" s="711"/>
      <c r="V32" s="711"/>
      <c r="W32" s="713">
        <v>-81</v>
      </c>
      <c r="X32" s="711"/>
      <c r="Y32" s="713"/>
      <c r="Z32" s="564">
        <v>-78</v>
      </c>
      <c r="AA32" s="963"/>
      <c r="AB32" s="964"/>
      <c r="AC32" s="921">
        <v>-366</v>
      </c>
      <c r="AD32" s="965"/>
      <c r="AE32" s="965"/>
      <c r="AF32" s="564">
        <v>-333</v>
      </c>
      <c r="AI32" s="43"/>
    </row>
    <row r="33" spans="1:35" ht="12" customHeight="1" x14ac:dyDescent="0.2">
      <c r="A33" s="1543" t="s">
        <v>64</v>
      </c>
      <c r="B33" s="1543"/>
      <c r="C33" s="1311"/>
      <c r="D33" s="543"/>
      <c r="E33" s="1348">
        <v>-3</v>
      </c>
      <c r="F33" s="978"/>
      <c r="G33" s="979"/>
      <c r="H33" s="555">
        <v>-2</v>
      </c>
      <c r="I33" s="980"/>
      <c r="J33" s="979"/>
      <c r="K33" s="555">
        <v>-3</v>
      </c>
      <c r="L33" s="980"/>
      <c r="M33" s="979"/>
      <c r="N33" s="555">
        <v>-1</v>
      </c>
      <c r="O33" s="980"/>
      <c r="P33" s="981"/>
      <c r="Q33" s="555">
        <v>-1</v>
      </c>
      <c r="R33" s="982"/>
      <c r="S33" s="981"/>
      <c r="T33" s="555">
        <v>0</v>
      </c>
      <c r="U33" s="980"/>
      <c r="V33" s="980"/>
      <c r="W33" s="555">
        <v>-2</v>
      </c>
      <c r="X33" s="980"/>
      <c r="Y33" s="598"/>
      <c r="Z33" s="555">
        <v>1</v>
      </c>
      <c r="AA33" s="1013"/>
      <c r="AB33" s="1014"/>
      <c r="AC33" s="1348">
        <v>-9</v>
      </c>
      <c r="AD33" s="1015"/>
      <c r="AE33" s="1015"/>
      <c r="AF33" s="555">
        <v>-2</v>
      </c>
      <c r="AI33" s="43"/>
    </row>
    <row r="34" spans="1:35" ht="12" customHeight="1" x14ac:dyDescent="0.2">
      <c r="A34" s="1541" t="s">
        <v>274</v>
      </c>
      <c r="B34" s="1541"/>
      <c r="C34" s="1311"/>
      <c r="D34" s="543"/>
      <c r="E34" s="1349">
        <v>11</v>
      </c>
      <c r="F34" s="971"/>
      <c r="G34" s="972"/>
      <c r="H34" s="886">
        <v>8</v>
      </c>
      <c r="I34" s="973"/>
      <c r="J34" s="972"/>
      <c r="K34" s="886">
        <v>9</v>
      </c>
      <c r="L34" s="973"/>
      <c r="M34" s="972"/>
      <c r="N34" s="886">
        <v>7</v>
      </c>
      <c r="O34" s="973"/>
      <c r="P34" s="974"/>
      <c r="Q34" s="886">
        <v>5</v>
      </c>
      <c r="R34" s="975"/>
      <c r="S34" s="974"/>
      <c r="T34" s="886">
        <v>2</v>
      </c>
      <c r="U34" s="973"/>
      <c r="V34" s="973"/>
      <c r="W34" s="886">
        <v>3</v>
      </c>
      <c r="X34" s="973"/>
      <c r="Y34" s="600"/>
      <c r="Z34" s="886">
        <v>2</v>
      </c>
      <c r="AA34" s="1011"/>
      <c r="AB34" s="779"/>
      <c r="AC34" s="1349">
        <v>35</v>
      </c>
      <c r="AD34" s="1012"/>
      <c r="AE34" s="1012"/>
      <c r="AF34" s="886">
        <v>12</v>
      </c>
      <c r="AI34" s="43"/>
    </row>
    <row r="35" spans="1:35" ht="12" customHeight="1" x14ac:dyDescent="0.2">
      <c r="A35" s="1543" t="s">
        <v>66</v>
      </c>
      <c r="B35" s="1543"/>
      <c r="C35" s="1311"/>
      <c r="D35" s="543"/>
      <c r="E35" s="921">
        <v>-4</v>
      </c>
      <c r="F35" s="978"/>
      <c r="G35" s="979"/>
      <c r="H35" s="554">
        <v>-2</v>
      </c>
      <c r="I35" s="980"/>
      <c r="J35" s="979"/>
      <c r="K35" s="554">
        <v>-2</v>
      </c>
      <c r="L35" s="980"/>
      <c r="M35" s="979"/>
      <c r="N35" s="554">
        <v>-1</v>
      </c>
      <c r="O35" s="980"/>
      <c r="P35" s="981"/>
      <c r="Q35" s="598">
        <v>0</v>
      </c>
      <c r="R35" s="982"/>
      <c r="S35" s="981"/>
      <c r="T35" s="598">
        <v>1</v>
      </c>
      <c r="U35" s="980"/>
      <c r="V35" s="980"/>
      <c r="W35" s="598">
        <v>1</v>
      </c>
      <c r="X35" s="980"/>
      <c r="Y35" s="598"/>
      <c r="Z35" s="554">
        <v>1</v>
      </c>
      <c r="AA35" s="1013"/>
      <c r="AB35" s="1014"/>
      <c r="AC35" s="921">
        <v>-9</v>
      </c>
      <c r="AD35" s="1015"/>
      <c r="AE35" s="1015"/>
      <c r="AF35" s="554">
        <v>3</v>
      </c>
      <c r="AI35" s="43"/>
    </row>
    <row r="36" spans="1:35" ht="12.95" customHeight="1" thickBot="1" x14ac:dyDescent="0.25">
      <c r="A36" s="1541" t="s">
        <v>353</v>
      </c>
      <c r="B36" s="1541"/>
      <c r="C36" s="1311"/>
      <c r="D36" s="543"/>
      <c r="E36" s="829">
        <v>7</v>
      </c>
      <c r="F36" s="971"/>
      <c r="G36" s="972"/>
      <c r="H36" s="829">
        <v>6</v>
      </c>
      <c r="I36" s="600"/>
      <c r="J36" s="972"/>
      <c r="K36" s="829">
        <v>7</v>
      </c>
      <c r="L36" s="600"/>
      <c r="M36" s="972"/>
      <c r="N36" s="829">
        <v>6</v>
      </c>
      <c r="O36" s="600"/>
      <c r="P36" s="1352"/>
      <c r="Q36" s="829">
        <v>5</v>
      </c>
      <c r="R36" s="1353"/>
      <c r="S36" s="1352"/>
      <c r="T36" s="829">
        <v>3</v>
      </c>
      <c r="U36" s="600"/>
      <c r="V36" s="600"/>
      <c r="W36" s="829">
        <v>4</v>
      </c>
      <c r="X36" s="600"/>
      <c r="Y36" s="600"/>
      <c r="Z36" s="829">
        <v>3</v>
      </c>
      <c r="AA36" s="779"/>
      <c r="AB36" s="779"/>
      <c r="AC36" s="829">
        <v>26</v>
      </c>
      <c r="AD36" s="1354"/>
      <c r="AE36" s="1354"/>
      <c r="AF36" s="829">
        <v>15</v>
      </c>
      <c r="AI36" s="43"/>
    </row>
    <row r="37" spans="1:35" s="286" customFormat="1" ht="12.95" customHeight="1" thickTop="1" x14ac:dyDescent="0.2">
      <c r="A37" s="1312"/>
      <c r="B37" s="1312"/>
      <c r="C37" s="1311"/>
      <c r="D37" s="543"/>
      <c r="E37" s="600"/>
      <c r="F37" s="544"/>
      <c r="G37" s="846"/>
      <c r="H37" s="600"/>
      <c r="I37" s="846"/>
      <c r="J37" s="846"/>
      <c r="K37" s="600"/>
      <c r="L37" s="846"/>
      <c r="M37" s="846"/>
      <c r="N37" s="600"/>
      <c r="O37" s="846"/>
      <c r="P37" s="974"/>
      <c r="Q37" s="600"/>
      <c r="R37" s="975"/>
      <c r="S37" s="974"/>
      <c r="T37" s="600"/>
      <c r="U37" s="973"/>
      <c r="V37" s="973"/>
      <c r="W37" s="600"/>
      <c r="X37" s="973"/>
      <c r="Y37" s="600"/>
      <c r="Z37" s="600"/>
      <c r="AA37" s="635"/>
      <c r="AB37" s="542"/>
      <c r="AC37" s="600"/>
      <c r="AD37" s="1311"/>
      <c r="AE37" s="1311"/>
      <c r="AF37" s="600"/>
      <c r="AI37" s="43"/>
    </row>
    <row r="38" spans="1:35" ht="12.95" customHeight="1" x14ac:dyDescent="0.2">
      <c r="A38" s="1672" t="s">
        <v>511</v>
      </c>
      <c r="B38" s="1595"/>
      <c r="C38" s="542"/>
      <c r="D38" s="1355"/>
      <c r="E38" s="663"/>
      <c r="F38" s="1356"/>
      <c r="G38" s="542"/>
      <c r="H38" s="542"/>
      <c r="I38" s="542"/>
      <c r="J38" s="542"/>
      <c r="K38" s="542"/>
      <c r="L38" s="542"/>
      <c r="M38" s="542"/>
      <c r="N38" s="542"/>
      <c r="O38" s="542"/>
      <c r="P38" s="1355"/>
      <c r="Q38" s="542"/>
      <c r="R38" s="1356"/>
      <c r="S38" s="1355"/>
      <c r="T38" s="542"/>
      <c r="U38" s="542"/>
      <c r="V38" s="542"/>
      <c r="W38" s="542"/>
      <c r="X38" s="542"/>
      <c r="Y38" s="542"/>
      <c r="Z38" s="1315"/>
      <c r="AA38" s="542"/>
      <c r="AB38" s="542"/>
      <c r="AC38" s="1315"/>
      <c r="AD38" s="1315"/>
      <c r="AE38" s="1315"/>
      <c r="AF38" s="1315"/>
      <c r="AI38" s="43"/>
    </row>
    <row r="39" spans="1:35" s="291" customFormat="1" ht="12.95" customHeight="1" x14ac:dyDescent="0.2">
      <c r="A39" s="1537" t="s">
        <v>59</v>
      </c>
      <c r="B39" s="1537"/>
      <c r="C39" s="542"/>
      <c r="D39" s="1355"/>
      <c r="E39" s="600">
        <v>0</v>
      </c>
      <c r="F39" s="1357"/>
      <c r="G39" s="972"/>
      <c r="H39" s="819">
        <v>1</v>
      </c>
      <c r="I39" s="600"/>
      <c r="J39" s="972"/>
      <c r="K39" s="819">
        <v>1</v>
      </c>
      <c r="L39" s="600"/>
      <c r="M39" s="972"/>
      <c r="N39" s="819">
        <v>0</v>
      </c>
      <c r="O39" s="600"/>
      <c r="P39" s="1352"/>
      <c r="Q39" s="600">
        <v>0</v>
      </c>
      <c r="R39" s="1353"/>
      <c r="S39" s="1352"/>
      <c r="T39" s="600">
        <v>0</v>
      </c>
      <c r="U39" s="600"/>
      <c r="V39" s="600"/>
      <c r="W39" s="600">
        <v>0</v>
      </c>
      <c r="X39" s="600"/>
      <c r="Y39" s="600"/>
      <c r="Z39" s="819">
        <v>0</v>
      </c>
      <c r="AA39" s="779"/>
      <c r="AB39" s="779"/>
      <c r="AC39" s="1346">
        <v>2</v>
      </c>
      <c r="AD39" s="1354"/>
      <c r="AE39" s="1354"/>
      <c r="AF39" s="819">
        <v>0</v>
      </c>
      <c r="AI39" s="43"/>
    </row>
    <row r="40" spans="1:35" ht="12.95" customHeight="1" x14ac:dyDescent="0.2">
      <c r="A40" s="1543" t="s">
        <v>262</v>
      </c>
      <c r="B40" s="1543"/>
      <c r="C40" s="542"/>
      <c r="D40" s="1355"/>
      <c r="E40" s="921">
        <v>35</v>
      </c>
      <c r="F40" s="1358"/>
      <c r="G40" s="979"/>
      <c r="H40" s="554">
        <v>34</v>
      </c>
      <c r="I40" s="598"/>
      <c r="J40" s="979"/>
      <c r="K40" s="554">
        <v>24</v>
      </c>
      <c r="L40" s="598"/>
      <c r="M40" s="979"/>
      <c r="N40" s="554">
        <v>24</v>
      </c>
      <c r="O40" s="598"/>
      <c r="P40" s="1359"/>
      <c r="Q40" s="598">
        <v>24</v>
      </c>
      <c r="R40" s="1360"/>
      <c r="S40" s="1359"/>
      <c r="T40" s="598">
        <v>22</v>
      </c>
      <c r="U40" s="598"/>
      <c r="V40" s="598"/>
      <c r="W40" s="598">
        <v>21</v>
      </c>
      <c r="X40" s="598"/>
      <c r="Y40" s="598"/>
      <c r="Z40" s="554">
        <v>21</v>
      </c>
      <c r="AA40" s="1014"/>
      <c r="AB40" s="1014"/>
      <c r="AC40" s="921">
        <v>117</v>
      </c>
      <c r="AD40" s="1361"/>
      <c r="AE40" s="1361"/>
      <c r="AF40" s="554">
        <v>88</v>
      </c>
      <c r="AI40" s="43"/>
    </row>
    <row r="41" spans="1:35" ht="12.95" customHeight="1" x14ac:dyDescent="0.2">
      <c r="A41" s="1543" t="s">
        <v>538</v>
      </c>
      <c r="B41" s="1543"/>
      <c r="C41" s="542"/>
      <c r="D41" s="1355"/>
      <c r="E41" s="921">
        <v>-39</v>
      </c>
      <c r="F41" s="1358"/>
      <c r="G41" s="979"/>
      <c r="H41" s="554">
        <v>-36</v>
      </c>
      <c r="I41" s="598"/>
      <c r="J41" s="979"/>
      <c r="K41" s="554">
        <v>-26</v>
      </c>
      <c r="L41" s="598"/>
      <c r="M41" s="979"/>
      <c r="N41" s="554">
        <v>-27</v>
      </c>
      <c r="O41" s="598"/>
      <c r="P41" s="1359"/>
      <c r="Q41" s="598">
        <v>-26</v>
      </c>
      <c r="R41" s="1360"/>
      <c r="S41" s="1359"/>
      <c r="T41" s="598">
        <v>-26</v>
      </c>
      <c r="U41" s="598"/>
      <c r="V41" s="598"/>
      <c r="W41" s="598">
        <v>-25</v>
      </c>
      <c r="X41" s="598"/>
      <c r="Y41" s="598"/>
      <c r="Z41" s="554">
        <v>-25</v>
      </c>
      <c r="AA41" s="1014"/>
      <c r="AB41" s="1014"/>
      <c r="AC41" s="921">
        <v>-128</v>
      </c>
      <c r="AD41" s="1361"/>
      <c r="AE41" s="1361"/>
      <c r="AF41" s="554">
        <v>-102</v>
      </c>
      <c r="AI41" s="43"/>
    </row>
    <row r="42" spans="1:35" ht="12.95" customHeight="1" x14ac:dyDescent="0.2">
      <c r="A42" s="1543" t="s">
        <v>257</v>
      </c>
      <c r="B42" s="1543"/>
      <c r="C42" s="542"/>
      <c r="D42" s="1355"/>
      <c r="E42" s="1348">
        <v>1</v>
      </c>
      <c r="F42" s="1358"/>
      <c r="G42" s="979"/>
      <c r="H42" s="555">
        <v>0</v>
      </c>
      <c r="I42" s="598"/>
      <c r="J42" s="979"/>
      <c r="K42" s="555">
        <v>0</v>
      </c>
      <c r="L42" s="598"/>
      <c r="M42" s="979"/>
      <c r="N42" s="555">
        <v>1</v>
      </c>
      <c r="O42" s="598"/>
      <c r="P42" s="1359"/>
      <c r="Q42" s="555">
        <v>1</v>
      </c>
      <c r="R42" s="1360"/>
      <c r="S42" s="1359"/>
      <c r="T42" s="555">
        <v>0</v>
      </c>
      <c r="U42" s="598"/>
      <c r="V42" s="598"/>
      <c r="W42" s="555">
        <v>1</v>
      </c>
      <c r="X42" s="598"/>
      <c r="Y42" s="598"/>
      <c r="Z42" s="555">
        <v>1</v>
      </c>
      <c r="AA42" s="1014"/>
      <c r="AB42" s="1014"/>
      <c r="AC42" s="1348">
        <v>2</v>
      </c>
      <c r="AD42" s="1361"/>
      <c r="AE42" s="1361"/>
      <c r="AF42" s="555">
        <v>3</v>
      </c>
      <c r="AI42" s="43"/>
    </row>
    <row r="43" spans="1:35" ht="12.95" customHeight="1" x14ac:dyDescent="0.2">
      <c r="A43" s="1541" t="s">
        <v>264</v>
      </c>
      <c r="B43" s="1541"/>
      <c r="C43" s="542"/>
      <c r="D43" s="1355"/>
      <c r="E43" s="1349">
        <v>-3</v>
      </c>
      <c r="F43" s="1357"/>
      <c r="G43" s="972"/>
      <c r="H43" s="886">
        <v>-1</v>
      </c>
      <c r="I43" s="600"/>
      <c r="J43" s="972"/>
      <c r="K43" s="886">
        <v>-1</v>
      </c>
      <c r="L43" s="600"/>
      <c r="M43" s="972"/>
      <c r="N43" s="886">
        <v>-2</v>
      </c>
      <c r="O43" s="600"/>
      <c r="P43" s="1352"/>
      <c r="Q43" s="886">
        <v>-1</v>
      </c>
      <c r="R43" s="1353"/>
      <c r="S43" s="1352"/>
      <c r="T43" s="886">
        <v>-4</v>
      </c>
      <c r="U43" s="600"/>
      <c r="V43" s="600"/>
      <c r="W43" s="886">
        <v>-3</v>
      </c>
      <c r="X43" s="600"/>
      <c r="Y43" s="600"/>
      <c r="Z43" s="886">
        <v>-3</v>
      </c>
      <c r="AA43" s="779"/>
      <c r="AB43" s="779"/>
      <c r="AC43" s="1349">
        <v>-7</v>
      </c>
      <c r="AD43" s="1354"/>
      <c r="AE43" s="1354"/>
      <c r="AF43" s="886">
        <v>-11</v>
      </c>
      <c r="AI43" s="43"/>
    </row>
    <row r="44" spans="1:35" ht="12.95" customHeight="1" thickBot="1" x14ac:dyDescent="0.25">
      <c r="A44" s="1673" t="s">
        <v>267</v>
      </c>
      <c r="B44" s="1673"/>
      <c r="C44" s="542"/>
      <c r="D44" s="1355"/>
      <c r="E44" s="887">
        <v>-3</v>
      </c>
      <c r="F44" s="1357"/>
      <c r="G44" s="972"/>
      <c r="H44" s="829">
        <v>-1</v>
      </c>
      <c r="I44" s="600"/>
      <c r="J44" s="972"/>
      <c r="K44" s="829">
        <v>-1</v>
      </c>
      <c r="L44" s="600"/>
      <c r="M44" s="972"/>
      <c r="N44" s="829">
        <v>-2</v>
      </c>
      <c r="O44" s="600"/>
      <c r="P44" s="1352"/>
      <c r="Q44" s="829">
        <v>-1</v>
      </c>
      <c r="R44" s="1353"/>
      <c r="S44" s="1352"/>
      <c r="T44" s="829">
        <v>-4</v>
      </c>
      <c r="U44" s="600"/>
      <c r="V44" s="600"/>
      <c r="W44" s="829">
        <v>-3</v>
      </c>
      <c r="X44" s="600"/>
      <c r="Y44" s="600"/>
      <c r="Z44" s="829">
        <v>-3</v>
      </c>
      <c r="AA44" s="779"/>
      <c r="AB44" s="779"/>
      <c r="AC44" s="829">
        <v>-7</v>
      </c>
      <c r="AD44" s="1354"/>
      <c r="AE44" s="1354"/>
      <c r="AF44" s="829">
        <v>-11</v>
      </c>
      <c r="AI44" s="43"/>
    </row>
    <row r="45" spans="1:35" ht="12.95" customHeight="1" thickTop="1" x14ac:dyDescent="0.2">
      <c r="A45" s="1311"/>
      <c r="B45" s="1311"/>
      <c r="C45" s="1311"/>
      <c r="D45" s="543"/>
      <c r="E45" s="649"/>
      <c r="F45" s="544"/>
      <c r="G45" s="542"/>
      <c r="H45" s="649"/>
      <c r="I45" s="644"/>
      <c r="J45" s="542"/>
      <c r="K45" s="649"/>
      <c r="L45" s="644"/>
      <c r="M45" s="542"/>
      <c r="N45" s="649"/>
      <c r="O45" s="644"/>
      <c r="P45" s="992"/>
      <c r="Q45" s="649"/>
      <c r="R45" s="639"/>
      <c r="S45" s="992"/>
      <c r="T45" s="649"/>
      <c r="U45" s="644"/>
      <c r="V45" s="644"/>
      <c r="W45" s="649"/>
      <c r="X45" s="644"/>
      <c r="Y45" s="549"/>
      <c r="Z45" s="649"/>
      <c r="AA45" s="635"/>
      <c r="AB45" s="542"/>
      <c r="AC45" s="649"/>
      <c r="AD45" s="1311"/>
      <c r="AE45" s="1311"/>
      <c r="AF45" s="649"/>
      <c r="AI45" s="43"/>
    </row>
    <row r="46" spans="1:35" ht="12.95" customHeight="1" x14ac:dyDescent="0.2">
      <c r="A46" s="1664" t="s">
        <v>551</v>
      </c>
      <c r="B46" s="1665"/>
      <c r="C46" s="1311"/>
      <c r="D46" s="543"/>
      <c r="E46" s="644"/>
      <c r="F46" s="544"/>
      <c r="G46" s="542"/>
      <c r="H46" s="993"/>
      <c r="I46" s="644"/>
      <c r="J46" s="542"/>
      <c r="K46" s="993"/>
      <c r="L46" s="644"/>
      <c r="M46" s="542"/>
      <c r="N46" s="993"/>
      <c r="O46" s="644"/>
      <c r="P46" s="992"/>
      <c r="Q46" s="644"/>
      <c r="R46" s="639"/>
      <c r="S46" s="992"/>
      <c r="T46" s="644"/>
      <c r="U46" s="644"/>
      <c r="V46" s="644"/>
      <c r="W46" s="644"/>
      <c r="X46" s="644"/>
      <c r="Y46" s="549"/>
      <c r="Z46" s="993"/>
      <c r="AA46" s="635"/>
      <c r="AB46" s="542"/>
      <c r="AC46" s="993"/>
      <c r="AD46" s="1311"/>
      <c r="AE46" s="1311"/>
      <c r="AF46" s="993"/>
      <c r="AI46" s="43"/>
    </row>
    <row r="47" spans="1:35" ht="12.95" customHeight="1" x14ac:dyDescent="0.2">
      <c r="A47" s="1674" t="s">
        <v>59</v>
      </c>
      <c r="B47" s="1674"/>
      <c r="C47" s="1311"/>
      <c r="D47" s="543"/>
      <c r="E47" s="1346">
        <v>24</v>
      </c>
      <c r="F47" s="971"/>
      <c r="G47" s="972"/>
      <c r="H47" s="819">
        <v>22</v>
      </c>
      <c r="I47" s="973"/>
      <c r="J47" s="972"/>
      <c r="K47" s="819">
        <v>23</v>
      </c>
      <c r="L47" s="973"/>
      <c r="M47" s="972"/>
      <c r="N47" s="819">
        <v>24</v>
      </c>
      <c r="O47" s="973"/>
      <c r="P47" s="974"/>
      <c r="Q47" s="600">
        <v>16</v>
      </c>
      <c r="R47" s="975"/>
      <c r="S47" s="974"/>
      <c r="T47" s="600">
        <v>0</v>
      </c>
      <c r="U47" s="973"/>
      <c r="V47" s="973"/>
      <c r="W47" s="600">
        <v>0</v>
      </c>
      <c r="X47" s="973"/>
      <c r="Y47" s="600"/>
      <c r="Z47" s="819">
        <v>0</v>
      </c>
      <c r="AA47" s="1011"/>
      <c r="AB47" s="779"/>
      <c r="AC47" s="1346">
        <v>93</v>
      </c>
      <c r="AD47" s="1012"/>
      <c r="AE47" s="1012"/>
      <c r="AF47" s="819">
        <v>16</v>
      </c>
      <c r="AI47" s="43"/>
    </row>
    <row r="48" spans="1:35" s="329" customFormat="1" ht="12.95" customHeight="1" x14ac:dyDescent="0.2">
      <c r="A48" s="1543" t="s">
        <v>262</v>
      </c>
      <c r="B48" s="1543"/>
      <c r="C48" s="1311"/>
      <c r="D48" s="543"/>
      <c r="E48" s="921">
        <v>0</v>
      </c>
      <c r="F48" s="971"/>
      <c r="G48" s="972"/>
      <c r="H48" s="598">
        <v>1</v>
      </c>
      <c r="I48" s="973"/>
      <c r="J48" s="972"/>
      <c r="K48" s="598">
        <v>0</v>
      </c>
      <c r="L48" s="973"/>
      <c r="M48" s="972"/>
      <c r="N48" s="598">
        <v>0</v>
      </c>
      <c r="O48" s="973"/>
      <c r="P48" s="974"/>
      <c r="Q48" s="598">
        <v>0</v>
      </c>
      <c r="R48" s="975"/>
      <c r="S48" s="974"/>
      <c r="T48" s="598">
        <v>0</v>
      </c>
      <c r="U48" s="973"/>
      <c r="V48" s="973"/>
      <c r="W48" s="598">
        <v>0</v>
      </c>
      <c r="X48" s="973"/>
      <c r="Y48" s="600"/>
      <c r="Z48" s="598">
        <v>0</v>
      </c>
      <c r="AA48" s="1011"/>
      <c r="AB48" s="779"/>
      <c r="AC48" s="921">
        <v>1</v>
      </c>
      <c r="AD48" s="1012"/>
      <c r="AE48" s="1012"/>
      <c r="AF48" s="598">
        <v>0</v>
      </c>
      <c r="AI48" s="43"/>
    </row>
    <row r="49" spans="1:35" ht="12.95" customHeight="1" x14ac:dyDescent="0.2">
      <c r="A49" s="1543" t="s">
        <v>544</v>
      </c>
      <c r="B49" s="1543"/>
      <c r="C49" s="1314"/>
      <c r="D49" s="897"/>
      <c r="E49" s="921">
        <v>-48</v>
      </c>
      <c r="F49" s="962"/>
      <c r="G49" s="957"/>
      <c r="H49" s="564">
        <v>-47</v>
      </c>
      <c r="I49" s="711"/>
      <c r="J49" s="957"/>
      <c r="K49" s="564">
        <v>-44</v>
      </c>
      <c r="L49" s="711"/>
      <c r="M49" s="957"/>
      <c r="N49" s="564">
        <v>-38</v>
      </c>
      <c r="O49" s="711"/>
      <c r="P49" s="712"/>
      <c r="Q49" s="713">
        <v>-27</v>
      </c>
      <c r="R49" s="714"/>
      <c r="S49" s="712"/>
      <c r="T49" s="713">
        <v>0</v>
      </c>
      <c r="U49" s="711"/>
      <c r="V49" s="711"/>
      <c r="W49" s="713">
        <v>0</v>
      </c>
      <c r="X49" s="711"/>
      <c r="Y49" s="713"/>
      <c r="Z49" s="564">
        <v>0</v>
      </c>
      <c r="AA49" s="963"/>
      <c r="AB49" s="964"/>
      <c r="AC49" s="921">
        <v>-177</v>
      </c>
      <c r="AD49" s="965"/>
      <c r="AE49" s="965"/>
      <c r="AF49" s="564">
        <v>-27</v>
      </c>
      <c r="AI49" s="43"/>
    </row>
    <row r="50" spans="1:35" ht="12.95" customHeight="1" x14ac:dyDescent="0.2">
      <c r="A50" s="1543" t="s">
        <v>257</v>
      </c>
      <c r="B50" s="1543"/>
      <c r="C50" s="1314"/>
      <c r="D50" s="897"/>
      <c r="E50" s="1348">
        <v>3</v>
      </c>
      <c r="F50" s="962"/>
      <c r="G50" s="957"/>
      <c r="H50" s="720">
        <v>6</v>
      </c>
      <c r="I50" s="711"/>
      <c r="J50" s="957"/>
      <c r="K50" s="720">
        <v>5</v>
      </c>
      <c r="L50" s="711"/>
      <c r="M50" s="957"/>
      <c r="N50" s="720">
        <v>3</v>
      </c>
      <c r="O50" s="711"/>
      <c r="P50" s="712"/>
      <c r="Q50" s="720">
        <v>2</v>
      </c>
      <c r="R50" s="714"/>
      <c r="S50" s="712"/>
      <c r="T50" s="720">
        <v>0</v>
      </c>
      <c r="U50" s="711"/>
      <c r="V50" s="711"/>
      <c r="W50" s="720">
        <v>0</v>
      </c>
      <c r="X50" s="711"/>
      <c r="Y50" s="713"/>
      <c r="Z50" s="720">
        <v>0</v>
      </c>
      <c r="AA50" s="963"/>
      <c r="AB50" s="964"/>
      <c r="AC50" s="1348">
        <v>17</v>
      </c>
      <c r="AD50" s="965"/>
      <c r="AE50" s="965"/>
      <c r="AF50" s="720">
        <v>2</v>
      </c>
      <c r="AI50" s="43"/>
    </row>
    <row r="51" spans="1:35" ht="12.95" customHeight="1" x14ac:dyDescent="0.2">
      <c r="A51" s="1541" t="s">
        <v>264</v>
      </c>
      <c r="B51" s="1541"/>
      <c r="C51" s="1314"/>
      <c r="D51" s="897"/>
      <c r="E51" s="1349">
        <v>-21</v>
      </c>
      <c r="F51" s="960"/>
      <c r="G51" s="952"/>
      <c r="H51" s="908">
        <v>-18</v>
      </c>
      <c r="I51" s="900"/>
      <c r="J51" s="952"/>
      <c r="K51" s="908">
        <v>-16</v>
      </c>
      <c r="L51" s="900"/>
      <c r="M51" s="952"/>
      <c r="N51" s="908">
        <v>-11</v>
      </c>
      <c r="O51" s="900"/>
      <c r="P51" s="901"/>
      <c r="Q51" s="908">
        <v>-9</v>
      </c>
      <c r="R51" s="902"/>
      <c r="S51" s="901"/>
      <c r="T51" s="908">
        <v>0</v>
      </c>
      <c r="U51" s="900"/>
      <c r="V51" s="900"/>
      <c r="W51" s="908">
        <v>0</v>
      </c>
      <c r="X51" s="900"/>
      <c r="Y51" s="903"/>
      <c r="Z51" s="908">
        <v>0</v>
      </c>
      <c r="AA51" s="1047"/>
      <c r="AB51" s="1048"/>
      <c r="AC51" s="1349">
        <v>-66</v>
      </c>
      <c r="AD51" s="1351"/>
      <c r="AE51" s="1351"/>
      <c r="AF51" s="908">
        <v>-9</v>
      </c>
      <c r="AI51" s="43"/>
    </row>
    <row r="52" spans="1:35" ht="12.95" customHeight="1" x14ac:dyDescent="0.2">
      <c r="A52" s="1562" t="s">
        <v>525</v>
      </c>
      <c r="B52" s="1562"/>
      <c r="C52" s="213"/>
      <c r="D52" s="155"/>
      <c r="E52" s="883">
        <v>9</v>
      </c>
      <c r="F52" s="304"/>
      <c r="G52" s="124"/>
      <c r="H52" s="220">
        <v>11</v>
      </c>
      <c r="I52" s="285"/>
      <c r="J52" s="124"/>
      <c r="K52" s="220">
        <v>10</v>
      </c>
      <c r="L52" s="285"/>
      <c r="M52" s="124"/>
      <c r="N52" s="220">
        <v>10</v>
      </c>
      <c r="O52" s="285"/>
      <c r="P52" s="217"/>
      <c r="Q52" s="220">
        <v>10</v>
      </c>
      <c r="R52" s="219"/>
      <c r="S52" s="217"/>
      <c r="T52" s="220">
        <v>0</v>
      </c>
      <c r="U52" s="285"/>
      <c r="V52" s="285"/>
      <c r="W52" s="220">
        <v>0</v>
      </c>
      <c r="X52" s="285"/>
      <c r="Y52" s="218"/>
      <c r="Z52" s="220">
        <v>0</v>
      </c>
      <c r="AA52" s="305"/>
      <c r="AB52" s="306"/>
      <c r="AC52" s="883">
        <v>40</v>
      </c>
      <c r="AD52" s="307"/>
      <c r="AE52" s="307"/>
      <c r="AF52" s="220">
        <v>10</v>
      </c>
      <c r="AI52" s="43"/>
    </row>
    <row r="53" spans="1:35" ht="12.95" customHeight="1" thickBot="1" x14ac:dyDescent="0.25">
      <c r="A53" s="1564" t="s">
        <v>263</v>
      </c>
      <c r="B53" s="1564"/>
      <c r="C53" s="213"/>
      <c r="D53" s="155"/>
      <c r="E53" s="885">
        <v>-12</v>
      </c>
      <c r="F53" s="297"/>
      <c r="G53" s="298"/>
      <c r="H53" s="226">
        <v>-7</v>
      </c>
      <c r="I53" s="225"/>
      <c r="J53" s="298"/>
      <c r="K53" s="226">
        <v>-6</v>
      </c>
      <c r="L53" s="225"/>
      <c r="M53" s="298"/>
      <c r="N53" s="226">
        <v>-1</v>
      </c>
      <c r="O53" s="225"/>
      <c r="P53" s="228"/>
      <c r="Q53" s="226">
        <v>1</v>
      </c>
      <c r="R53" s="229"/>
      <c r="S53" s="228"/>
      <c r="T53" s="226">
        <v>0</v>
      </c>
      <c r="U53" s="225"/>
      <c r="V53" s="225"/>
      <c r="W53" s="226">
        <v>0</v>
      </c>
      <c r="X53" s="225"/>
      <c r="Y53" s="225"/>
      <c r="Z53" s="226">
        <v>0</v>
      </c>
      <c r="AA53" s="301"/>
      <c r="AB53" s="301"/>
      <c r="AC53" s="885">
        <v>-26</v>
      </c>
      <c r="AD53" s="302"/>
      <c r="AE53" s="302"/>
      <c r="AF53" s="226">
        <v>1</v>
      </c>
      <c r="AI53" s="43"/>
    </row>
    <row r="54" spans="1:35" ht="12.95" customHeight="1" thickTop="1" x14ac:dyDescent="0.2">
      <c r="A54" s="214"/>
      <c r="B54" s="214"/>
      <c r="D54" s="148"/>
      <c r="E54" s="600"/>
      <c r="F54" s="424"/>
      <c r="G54" s="59"/>
      <c r="H54" s="61"/>
      <c r="I54" s="59"/>
      <c r="J54" s="59"/>
      <c r="K54" s="61"/>
      <c r="L54" s="59"/>
      <c r="M54" s="59"/>
      <c r="N54" s="61"/>
      <c r="O54" s="59"/>
      <c r="P54" s="158"/>
      <c r="Q54" s="61"/>
      <c r="R54" s="159"/>
      <c r="S54" s="158"/>
      <c r="T54" s="61"/>
      <c r="U54" s="157"/>
      <c r="V54" s="157"/>
      <c r="W54" s="61"/>
      <c r="X54" s="157"/>
      <c r="Y54" s="61"/>
      <c r="Z54" s="61"/>
      <c r="AA54" s="32"/>
      <c r="AB54" s="31"/>
      <c r="AC54" s="600"/>
      <c r="AF54" s="61"/>
      <c r="AI54" s="43"/>
    </row>
    <row r="55" spans="1:35" s="213" customFormat="1" ht="12" customHeight="1" x14ac:dyDescent="0.2">
      <c r="A55" s="1526" t="s">
        <v>152</v>
      </c>
      <c r="B55" s="1529"/>
      <c r="D55" s="155"/>
      <c r="E55" s="560"/>
      <c r="F55" s="156"/>
      <c r="G55" s="126"/>
      <c r="H55" s="620"/>
      <c r="I55" s="230"/>
      <c r="J55" s="126"/>
      <c r="K55" s="313"/>
      <c r="L55" s="230"/>
      <c r="M55" s="126"/>
      <c r="N55" s="137"/>
      <c r="O55" s="230"/>
      <c r="P55" s="232"/>
      <c r="Q55" s="230"/>
      <c r="R55" s="233"/>
      <c r="S55" s="232"/>
      <c r="T55" s="231"/>
      <c r="U55" s="230"/>
      <c r="V55" s="230"/>
      <c r="W55" s="231"/>
      <c r="X55" s="230"/>
      <c r="Y55" s="231"/>
      <c r="Z55" s="137"/>
      <c r="AA55" s="151"/>
      <c r="AB55" s="126"/>
      <c r="AC55" s="281"/>
      <c r="AD55" s="314"/>
      <c r="AE55" s="314"/>
      <c r="AF55" s="313"/>
      <c r="AI55" s="43"/>
    </row>
    <row r="56" spans="1:35" s="213" customFormat="1" ht="12" customHeight="1" x14ac:dyDescent="0.2">
      <c r="A56" s="1562" t="s">
        <v>180</v>
      </c>
      <c r="B56" s="1562"/>
      <c r="D56" s="155"/>
      <c r="E56" s="881">
        <v>52</v>
      </c>
      <c r="F56" s="297"/>
      <c r="G56" s="298"/>
      <c r="H56" s="227">
        <v>57</v>
      </c>
      <c r="I56" s="299"/>
      <c r="J56" s="298"/>
      <c r="K56" s="227">
        <v>63</v>
      </c>
      <c r="L56" s="299"/>
      <c r="M56" s="298"/>
      <c r="N56" s="227">
        <v>63</v>
      </c>
      <c r="O56" s="299"/>
      <c r="P56" s="223"/>
      <c r="Q56" s="225">
        <v>61</v>
      </c>
      <c r="R56" s="224"/>
      <c r="S56" s="223"/>
      <c r="T56" s="225">
        <v>65</v>
      </c>
      <c r="U56" s="299"/>
      <c r="V56" s="299"/>
      <c r="W56" s="225">
        <v>68</v>
      </c>
      <c r="X56" s="299"/>
      <c r="Y56" s="225"/>
      <c r="Z56" s="227">
        <v>65</v>
      </c>
      <c r="AA56" s="300"/>
      <c r="AB56" s="301"/>
      <c r="AC56" s="881">
        <v>235</v>
      </c>
      <c r="AD56" s="303"/>
      <c r="AE56" s="303"/>
      <c r="AF56" s="227">
        <v>259</v>
      </c>
      <c r="AI56" s="43"/>
    </row>
    <row r="57" spans="1:35" s="213" customFormat="1" ht="12.95" customHeight="1" x14ac:dyDescent="0.2">
      <c r="A57" s="1562" t="s">
        <v>537</v>
      </c>
      <c r="B57" s="1562"/>
      <c r="D57" s="155"/>
      <c r="E57" s="881">
        <v>65</v>
      </c>
      <c r="F57" s="297"/>
      <c r="G57" s="298"/>
      <c r="H57" s="227">
        <v>68</v>
      </c>
      <c r="I57" s="299"/>
      <c r="J57" s="298"/>
      <c r="K57" s="227">
        <v>73</v>
      </c>
      <c r="L57" s="299"/>
      <c r="M57" s="298"/>
      <c r="N57" s="227">
        <v>73</v>
      </c>
      <c r="O57" s="299"/>
      <c r="P57" s="223"/>
      <c r="Q57" s="225">
        <v>74</v>
      </c>
      <c r="R57" s="224"/>
      <c r="S57" s="223"/>
      <c r="T57" s="225">
        <v>77</v>
      </c>
      <c r="U57" s="299"/>
      <c r="V57" s="299"/>
      <c r="W57" s="225">
        <v>77</v>
      </c>
      <c r="X57" s="299"/>
      <c r="Y57" s="225"/>
      <c r="Z57" s="227">
        <v>74</v>
      </c>
      <c r="AA57" s="300"/>
      <c r="AB57" s="301"/>
      <c r="AC57" s="881">
        <v>279</v>
      </c>
      <c r="AD57" s="303"/>
      <c r="AE57" s="303"/>
      <c r="AF57" s="227">
        <v>302</v>
      </c>
      <c r="AI57" s="43"/>
    </row>
    <row r="58" spans="1:35" s="213" customFormat="1" ht="12" customHeight="1" x14ac:dyDescent="0.2">
      <c r="A58" s="1562" t="s">
        <v>60</v>
      </c>
      <c r="B58" s="1562"/>
      <c r="D58" s="155"/>
      <c r="E58" s="882">
        <v>-31</v>
      </c>
      <c r="F58" s="304"/>
      <c r="G58" s="124"/>
      <c r="H58" s="216">
        <v>-35</v>
      </c>
      <c r="I58" s="285"/>
      <c r="J58" s="124"/>
      <c r="K58" s="216">
        <v>-37</v>
      </c>
      <c r="L58" s="285"/>
      <c r="M58" s="124"/>
      <c r="N58" s="216">
        <v>-38</v>
      </c>
      <c r="O58" s="285"/>
      <c r="P58" s="217"/>
      <c r="Q58" s="218">
        <v>-36</v>
      </c>
      <c r="R58" s="219"/>
      <c r="S58" s="217"/>
      <c r="T58" s="218">
        <v>-38</v>
      </c>
      <c r="U58" s="285"/>
      <c r="V58" s="285"/>
      <c r="W58" s="218">
        <v>-36</v>
      </c>
      <c r="X58" s="285"/>
      <c r="Y58" s="218"/>
      <c r="Z58" s="216">
        <v>-35</v>
      </c>
      <c r="AA58" s="305"/>
      <c r="AB58" s="306"/>
      <c r="AC58" s="882">
        <v>-141</v>
      </c>
      <c r="AD58" s="307"/>
      <c r="AE58" s="307"/>
      <c r="AF58" s="216">
        <v>-145</v>
      </c>
      <c r="AI58" s="43"/>
    </row>
    <row r="59" spans="1:35" s="213" customFormat="1" ht="12.75" customHeight="1" x14ac:dyDescent="0.2">
      <c r="A59" s="1562" t="s">
        <v>538</v>
      </c>
      <c r="B59" s="1562"/>
      <c r="D59" s="155"/>
      <c r="E59" s="882">
        <v>-35</v>
      </c>
      <c r="F59" s="304"/>
      <c r="G59" s="124"/>
      <c r="H59" s="216">
        <v>-39</v>
      </c>
      <c r="I59" s="285"/>
      <c r="J59" s="124"/>
      <c r="K59" s="216">
        <v>-40</v>
      </c>
      <c r="L59" s="285"/>
      <c r="M59" s="124"/>
      <c r="N59" s="216">
        <v>-43</v>
      </c>
      <c r="O59" s="285"/>
      <c r="P59" s="217"/>
      <c r="Q59" s="218">
        <v>-47</v>
      </c>
      <c r="R59" s="219"/>
      <c r="S59" s="217"/>
      <c r="T59" s="218">
        <v>-46</v>
      </c>
      <c r="U59" s="285"/>
      <c r="V59" s="285"/>
      <c r="W59" s="218">
        <v>-46</v>
      </c>
      <c r="X59" s="285"/>
      <c r="Y59" s="218"/>
      <c r="Z59" s="216">
        <v>-45</v>
      </c>
      <c r="AA59" s="305"/>
      <c r="AB59" s="306"/>
      <c r="AC59" s="882">
        <v>-157</v>
      </c>
      <c r="AD59" s="307"/>
      <c r="AE59" s="307"/>
      <c r="AF59" s="216">
        <v>-184</v>
      </c>
      <c r="AI59" s="43"/>
    </row>
    <row r="60" spans="1:35" s="241" customFormat="1" ht="12" customHeight="1" x14ac:dyDescent="0.2">
      <c r="A60" s="1562" t="s">
        <v>257</v>
      </c>
      <c r="B60" s="1562"/>
      <c r="D60" s="155"/>
      <c r="E60" s="882">
        <v>0</v>
      </c>
      <c r="F60" s="304"/>
      <c r="G60" s="124"/>
      <c r="H60" s="216">
        <v>1</v>
      </c>
      <c r="I60" s="285"/>
      <c r="J60" s="124"/>
      <c r="K60" s="216">
        <v>1</v>
      </c>
      <c r="L60" s="285"/>
      <c r="M60" s="124"/>
      <c r="N60" s="216">
        <v>2</v>
      </c>
      <c r="O60" s="285"/>
      <c r="P60" s="217"/>
      <c r="Q60" s="218">
        <v>2</v>
      </c>
      <c r="R60" s="219"/>
      <c r="S60" s="217"/>
      <c r="T60" s="218">
        <v>2</v>
      </c>
      <c r="U60" s="285"/>
      <c r="V60" s="285"/>
      <c r="W60" s="218">
        <v>1</v>
      </c>
      <c r="X60" s="285"/>
      <c r="Y60" s="218"/>
      <c r="Z60" s="216">
        <v>1</v>
      </c>
      <c r="AA60" s="305"/>
      <c r="AB60" s="306"/>
      <c r="AC60" s="882">
        <v>4</v>
      </c>
      <c r="AD60" s="307"/>
      <c r="AE60" s="307"/>
      <c r="AF60" s="216">
        <v>6</v>
      </c>
      <c r="AI60" s="43"/>
    </row>
    <row r="61" spans="1:35" s="213" customFormat="1" ht="12" customHeight="1" x14ac:dyDescent="0.2">
      <c r="A61" s="1564" t="s">
        <v>264</v>
      </c>
      <c r="B61" s="1564"/>
      <c r="D61" s="155"/>
      <c r="E61" s="884">
        <v>-1</v>
      </c>
      <c r="F61" s="297"/>
      <c r="G61" s="298"/>
      <c r="H61" s="221">
        <v>-5</v>
      </c>
      <c r="I61" s="299"/>
      <c r="J61" s="298"/>
      <c r="K61" s="221">
        <v>-3</v>
      </c>
      <c r="L61" s="299"/>
      <c r="M61" s="298"/>
      <c r="N61" s="221">
        <v>-6</v>
      </c>
      <c r="O61" s="299"/>
      <c r="P61" s="223"/>
      <c r="Q61" s="221">
        <v>-7</v>
      </c>
      <c r="R61" s="224"/>
      <c r="S61" s="223"/>
      <c r="T61" s="221">
        <v>-5</v>
      </c>
      <c r="U61" s="299"/>
      <c r="V61" s="299"/>
      <c r="W61" s="221">
        <v>-4</v>
      </c>
      <c r="X61" s="299"/>
      <c r="Y61" s="225"/>
      <c r="Z61" s="221">
        <v>-5</v>
      </c>
      <c r="AA61" s="300"/>
      <c r="AB61" s="301"/>
      <c r="AC61" s="884">
        <v>-15</v>
      </c>
      <c r="AD61" s="303"/>
      <c r="AE61" s="303"/>
      <c r="AF61" s="221">
        <v>-21</v>
      </c>
      <c r="AI61" s="43"/>
    </row>
    <row r="62" spans="1:35" s="213" customFormat="1" ht="12" customHeight="1" x14ac:dyDescent="0.2">
      <c r="A62" s="1562" t="s">
        <v>66</v>
      </c>
      <c r="B62" s="1562"/>
      <c r="D62" s="155"/>
      <c r="E62" s="882">
        <v>0</v>
      </c>
      <c r="F62" s="304"/>
      <c r="G62" s="124"/>
      <c r="H62" s="216">
        <v>0</v>
      </c>
      <c r="I62" s="285"/>
      <c r="J62" s="124"/>
      <c r="K62" s="216">
        <v>0</v>
      </c>
      <c r="L62" s="285"/>
      <c r="M62" s="124"/>
      <c r="N62" s="216">
        <v>0</v>
      </c>
      <c r="O62" s="285"/>
      <c r="P62" s="217"/>
      <c r="Q62" s="218">
        <v>1</v>
      </c>
      <c r="R62" s="219"/>
      <c r="S62" s="217"/>
      <c r="T62" s="218">
        <v>0</v>
      </c>
      <c r="U62" s="285"/>
      <c r="V62" s="285"/>
      <c r="W62" s="218">
        <v>0</v>
      </c>
      <c r="X62" s="285"/>
      <c r="Y62" s="218"/>
      <c r="Z62" s="216">
        <v>0</v>
      </c>
      <c r="AA62" s="305"/>
      <c r="AB62" s="306"/>
      <c r="AC62" s="882">
        <v>0</v>
      </c>
      <c r="AD62" s="307"/>
      <c r="AE62" s="307"/>
      <c r="AF62" s="216">
        <v>1</v>
      </c>
      <c r="AI62" s="43"/>
    </row>
    <row r="63" spans="1:35" s="213" customFormat="1" ht="12.95" customHeight="1" thickBot="1" x14ac:dyDescent="0.25">
      <c r="A63" s="1564" t="s">
        <v>267</v>
      </c>
      <c r="B63" s="1564"/>
      <c r="D63" s="155"/>
      <c r="E63" s="887">
        <v>-1</v>
      </c>
      <c r="F63" s="297"/>
      <c r="G63" s="298"/>
      <c r="H63" s="226">
        <v>-5</v>
      </c>
      <c r="I63" s="299"/>
      <c r="J63" s="298"/>
      <c r="K63" s="226">
        <v>-3</v>
      </c>
      <c r="L63" s="299"/>
      <c r="M63" s="298"/>
      <c r="N63" s="226">
        <v>-6</v>
      </c>
      <c r="O63" s="299"/>
      <c r="P63" s="223"/>
      <c r="Q63" s="226">
        <v>-6</v>
      </c>
      <c r="R63" s="224"/>
      <c r="S63" s="223"/>
      <c r="T63" s="226">
        <v>-5</v>
      </c>
      <c r="U63" s="299"/>
      <c r="V63" s="299"/>
      <c r="W63" s="226">
        <v>-4</v>
      </c>
      <c r="X63" s="299"/>
      <c r="Y63" s="225"/>
      <c r="Z63" s="226">
        <v>-5</v>
      </c>
      <c r="AA63" s="300"/>
      <c r="AB63" s="301"/>
      <c r="AC63" s="887">
        <v>-15</v>
      </c>
      <c r="AD63" s="303"/>
      <c r="AE63" s="303"/>
      <c r="AF63" s="226">
        <v>-20</v>
      </c>
      <c r="AI63" s="43"/>
    </row>
    <row r="64" spans="1:35" ht="12" customHeight="1" thickTop="1" x14ac:dyDescent="0.2">
      <c r="A64" s="1551"/>
      <c r="B64" s="1551"/>
      <c r="D64" s="149"/>
      <c r="E64" s="423"/>
      <c r="F64" s="144"/>
      <c r="G64" s="619"/>
      <c r="H64" s="1"/>
      <c r="I64" s="619"/>
      <c r="J64" s="312"/>
      <c r="K64" s="1"/>
      <c r="L64" s="312"/>
      <c r="N64" s="1"/>
      <c r="P64" s="149"/>
      <c r="Q64" s="165"/>
      <c r="R64" s="144"/>
      <c r="S64" s="148"/>
      <c r="T64" s="1"/>
      <c r="U64" s="32"/>
      <c r="V64" s="32"/>
      <c r="W64" s="1"/>
      <c r="X64" s="32"/>
      <c r="Y64" s="31"/>
      <c r="Z64" s="31"/>
      <c r="AA64" s="32"/>
      <c r="AB64" s="31"/>
      <c r="AC64" s="1"/>
      <c r="AF64" s="1"/>
    </row>
    <row r="65" spans="1:32" ht="12" customHeight="1" x14ac:dyDescent="0.2">
      <c r="A65" s="1551"/>
      <c r="B65" s="1551"/>
      <c r="U65" s="32"/>
      <c r="V65" s="32"/>
      <c r="W65" s="32"/>
      <c r="X65" s="32"/>
      <c r="Y65" s="31"/>
      <c r="Z65" s="31"/>
      <c r="AA65" s="31"/>
      <c r="AB65" s="32"/>
    </row>
    <row r="66" spans="1:32" ht="13.5" customHeight="1" x14ac:dyDescent="0.2">
      <c r="A66" s="270" t="s">
        <v>240</v>
      </c>
      <c r="B66" s="1552" t="s">
        <v>679</v>
      </c>
      <c r="C66" s="1552"/>
      <c r="D66" s="1552"/>
      <c r="E66" s="1552"/>
      <c r="F66" s="1552"/>
      <c r="G66" s="1552"/>
      <c r="H66" s="1552"/>
      <c r="I66" s="1552"/>
      <c r="J66" s="1552"/>
      <c r="K66" s="1552"/>
      <c r="L66" s="1552"/>
      <c r="M66" s="1552"/>
      <c r="N66" s="1552"/>
      <c r="O66" s="1552"/>
      <c r="P66" s="1552"/>
      <c r="Q66" s="1552"/>
      <c r="R66" s="1552"/>
      <c r="S66" s="1552"/>
      <c r="T66" s="1552"/>
      <c r="U66" s="1552"/>
      <c r="V66" s="1552"/>
      <c r="W66" s="1552"/>
      <c r="X66" s="1552"/>
      <c r="Y66" s="1552"/>
      <c r="Z66" s="1552"/>
      <c r="AA66" s="1671"/>
      <c r="AB66" s="1552"/>
      <c r="AC66" s="212"/>
      <c r="AD66" s="212"/>
      <c r="AE66" s="212"/>
      <c r="AF66" s="212"/>
    </row>
    <row r="67" spans="1:32" s="293" customFormat="1" ht="13.5" x14ac:dyDescent="0.2">
      <c r="A67" s="270" t="s">
        <v>330</v>
      </c>
      <c r="B67" s="1675" t="s">
        <v>541</v>
      </c>
      <c r="C67" s="1675"/>
      <c r="D67" s="1675"/>
      <c r="E67" s="1675"/>
      <c r="F67" s="1675"/>
      <c r="G67" s="1675"/>
      <c r="H67" s="1675"/>
      <c r="I67" s="1675"/>
      <c r="J67" s="1675"/>
      <c r="K67" s="1675"/>
      <c r="L67" s="1675"/>
      <c r="M67" s="1675"/>
      <c r="N67" s="1675"/>
      <c r="O67" s="1675"/>
      <c r="P67" s="1675"/>
      <c r="Q67" s="1675"/>
      <c r="R67" s="1675"/>
      <c r="S67" s="1675"/>
      <c r="T67" s="1675"/>
      <c r="U67" s="1675"/>
      <c r="V67" s="1675"/>
      <c r="W67" s="1675"/>
      <c r="X67" s="1675"/>
      <c r="Y67" s="1675"/>
      <c r="Z67" s="1675"/>
      <c r="AA67" s="1675"/>
      <c r="AB67" s="1675"/>
    </row>
    <row r="68" spans="1:32" s="295" customFormat="1" ht="13.5" x14ac:dyDescent="0.2">
      <c r="A68" s="270" t="s">
        <v>332</v>
      </c>
      <c r="B68" s="1675" t="s">
        <v>543</v>
      </c>
      <c r="C68" s="1675"/>
      <c r="D68" s="1675"/>
      <c r="E68" s="1675"/>
      <c r="F68" s="1675"/>
      <c r="G68" s="1675"/>
      <c r="H68" s="1675"/>
      <c r="I68" s="1675"/>
      <c r="J68" s="1675"/>
      <c r="K68" s="1675"/>
      <c r="L68" s="1675"/>
      <c r="M68" s="1675"/>
      <c r="N68" s="1675"/>
      <c r="O68" s="1675"/>
      <c r="P68" s="1675"/>
      <c r="Q68" s="1675"/>
      <c r="R68" s="1675"/>
      <c r="S68" s="1675"/>
      <c r="T68" s="1675"/>
      <c r="U68" s="1675"/>
      <c r="V68" s="1675"/>
      <c r="W68" s="1675"/>
      <c r="X68" s="1675"/>
      <c r="Y68" s="1675"/>
      <c r="Z68" s="1675"/>
      <c r="AA68" s="1675"/>
      <c r="AB68" s="1675"/>
    </row>
    <row r="69" spans="1:32" ht="13.5" x14ac:dyDescent="0.2">
      <c r="A69" s="270" t="s">
        <v>334</v>
      </c>
      <c r="B69" s="1669" t="s">
        <v>542</v>
      </c>
      <c r="C69" s="1670"/>
      <c r="D69" s="1670"/>
      <c r="E69" s="1670"/>
      <c r="F69" s="1670"/>
      <c r="G69" s="1670"/>
      <c r="H69" s="1670"/>
      <c r="I69" s="1670"/>
      <c r="J69" s="1670"/>
      <c r="K69" s="1670"/>
      <c r="L69" s="1670"/>
      <c r="M69" s="1670"/>
      <c r="N69" s="1670"/>
      <c r="O69" s="1670"/>
      <c r="P69" s="1670"/>
      <c r="Q69" s="1670"/>
      <c r="R69" s="1670"/>
      <c r="S69" s="1670"/>
      <c r="T69" s="1670"/>
      <c r="U69" s="1670"/>
      <c r="V69" s="1670"/>
      <c r="W69" s="1670"/>
      <c r="X69" s="1670"/>
      <c r="Y69" s="1670"/>
      <c r="Z69" s="1670"/>
      <c r="AA69" s="1670"/>
      <c r="AB69" s="1670"/>
      <c r="AC69" s="212"/>
      <c r="AD69" s="212"/>
      <c r="AE69" s="212"/>
      <c r="AF69" s="212"/>
    </row>
    <row r="70" spans="1:32" ht="13.5" customHeight="1" x14ac:dyDescent="0.2">
      <c r="A70" s="270"/>
    </row>
    <row r="71" spans="1:32" x14ac:dyDescent="0.2">
      <c r="AA71" s="32"/>
      <c r="AB71" s="32"/>
    </row>
  </sheetData>
  <sheetProtection formatCells="0" formatColumns="0" formatRows="0" insertColumns="0" insertRows="0" insertHyperlinks="0" deleteColumns="0" deleteRows="0" sort="0" autoFilter="0" pivotTables="0"/>
  <customSheetViews>
    <customSheetView guid="{37FF72F6-90B1-42B8-8DBF-DD3FAC5BA85D}" fitToPage="1" topLeftCell="A31">
      <selection sqref="A1:AF1"/>
      <pageMargins left="0.25" right="0.25" top="0.5" bottom="0.5" header="0.3" footer="0.3"/>
      <printOptions horizontalCentered="1"/>
      <pageSetup scale="60" orientation="landscape" r:id="rId1"/>
      <headerFooter>
        <oddFooter>&amp;L&amp;K0070C0The Allstate Corporation 4Q19 Supplement&amp;R&amp;K000000&amp;A</oddFooter>
      </headerFooter>
    </customSheetView>
    <customSheetView guid="{2C9B2C1A-81A6-48A3-8FB1-DCFE0A20C29C}" fitToPage="1" topLeftCell="A31">
      <selection sqref="A1:AF1"/>
      <pageMargins left="0.25" right="0.25" top="0.5" bottom="0.5" header="0.3" footer="0.3"/>
      <printOptions horizontalCentered="1"/>
      <pageSetup scale="60" orientation="landscape" r:id="rId2"/>
      <headerFooter>
        <oddFooter>&amp;L&amp;K0070C0The Allstate Corporation 4Q19 Supplement&amp;R&amp;K000000&amp;A</oddFooter>
      </headerFooter>
    </customSheetView>
    <customSheetView guid="{890510C0-555E-4CA3-90D8-F97D8CDBC7E8}" fitToPage="1" topLeftCell="A28">
      <selection sqref="A1:AF1"/>
      <pageMargins left="0.25" right="0.25" top="0.5" bottom="0.5" header="0.3" footer="0.3"/>
      <printOptions horizontalCentered="1"/>
      <pageSetup scale="60"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0" orientation="landscape" r:id="rId4"/>
      <headerFooter>
        <oddFooter>&amp;L&amp;K0070C0The Allstate Corporation 4Q19 Supplement&amp;R&amp;K000000&amp;A</oddFooter>
      </headerFooter>
    </customSheetView>
    <customSheetView guid="{0B7FDDCE-76D6-4341-B795-862A34477CB3}" fitToPage="1">
      <selection sqref="A1:AF1"/>
      <pageMargins left="0.25" right="0.25" top="0.5" bottom="0.5" header="0.3" footer="0.3"/>
      <printOptions horizontalCentered="1"/>
      <pageSetup scale="60" orientation="landscape" r:id="rId5"/>
      <headerFooter>
        <oddFooter>&amp;L&amp;K0070C0The Allstate Corporation 4Q19 Supplement&amp;R&amp;K000000&amp;A</oddFooter>
      </headerFooter>
    </customSheetView>
    <customSheetView guid="{77D3E7D1-C189-4FFB-8084-AE3691A2CCAC}" fitToPage="1" topLeftCell="A31">
      <selection sqref="A1:AF1"/>
      <pageMargins left="0.25" right="0.25" top="0.5" bottom="0.5" header="0.3" footer="0.3"/>
      <printOptions horizontalCentered="1"/>
      <pageSetup scale="60" orientation="landscape" r:id="rId6"/>
      <headerFooter>
        <oddFooter>&amp;L&amp;K0070C0The Allstate Corporation 4Q19 Supplement&amp;R&amp;K000000&amp;A</oddFooter>
      </headerFooter>
    </customSheetView>
  </customSheetViews>
  <mergeCells count="64">
    <mergeCell ref="D4:AA4"/>
    <mergeCell ref="A1:AF1"/>
    <mergeCell ref="A2:AF2"/>
    <mergeCell ref="B68:AB68"/>
    <mergeCell ref="B67:AB67"/>
    <mergeCell ref="A13:B13"/>
    <mergeCell ref="A4:B4"/>
    <mergeCell ref="A7:B7"/>
    <mergeCell ref="A8:B8"/>
    <mergeCell ref="A9:B9"/>
    <mergeCell ref="A11:B11"/>
    <mergeCell ref="A10:B10"/>
    <mergeCell ref="A12:B12"/>
    <mergeCell ref="A50:B50"/>
    <mergeCell ref="A51:B51"/>
    <mergeCell ref="A14:B14"/>
    <mergeCell ref="A15:B15"/>
    <mergeCell ref="A16:B16"/>
    <mergeCell ref="A18:B18"/>
    <mergeCell ref="A17:B17"/>
    <mergeCell ref="A20:B20"/>
    <mergeCell ref="A19:B19"/>
    <mergeCell ref="A21:B21"/>
    <mergeCell ref="A22:B22"/>
    <mergeCell ref="A23:B23"/>
    <mergeCell ref="A63:B63"/>
    <mergeCell ref="A60:B60"/>
    <mergeCell ref="A44:B44"/>
    <mergeCell ref="A46:B46"/>
    <mergeCell ref="A57:B57"/>
    <mergeCell ref="A58:B58"/>
    <mergeCell ref="A59:B59"/>
    <mergeCell ref="A61:B61"/>
    <mergeCell ref="A62:B62"/>
    <mergeCell ref="A52:B52"/>
    <mergeCell ref="A47:B47"/>
    <mergeCell ref="A39:B39"/>
    <mergeCell ref="A25:B25"/>
    <mergeCell ref="A24:B24"/>
    <mergeCell ref="A36:B36"/>
    <mergeCell ref="A38:B38"/>
    <mergeCell ref="A55:B55"/>
    <mergeCell ref="A40:B40"/>
    <mergeCell ref="A41:B41"/>
    <mergeCell ref="A42:B42"/>
    <mergeCell ref="A43:B43"/>
    <mergeCell ref="A49:B49"/>
    <mergeCell ref="A48:B48"/>
    <mergeCell ref="AC4:AF4"/>
    <mergeCell ref="B69:AB69"/>
    <mergeCell ref="A28:B28"/>
    <mergeCell ref="A29:B29"/>
    <mergeCell ref="A30:B30"/>
    <mergeCell ref="A31:B31"/>
    <mergeCell ref="A32:B32"/>
    <mergeCell ref="A33:B33"/>
    <mergeCell ref="A65:B65"/>
    <mergeCell ref="B66:AB66"/>
    <mergeCell ref="A64:B64"/>
    <mergeCell ref="A34:B34"/>
    <mergeCell ref="A35:B35"/>
    <mergeCell ref="A53:B53"/>
    <mergeCell ref="A56:B56"/>
    <mergeCell ref="A26:B26"/>
  </mergeCells>
  <printOptions horizontalCentered="1"/>
  <pageMargins left="0.25" right="0.25" top="0.5" bottom="0.5" header="0.3" footer="0.3"/>
  <pageSetup scale="60" orientation="landscape" r:id="rId7"/>
  <headerFooter>
    <oddFooter>&amp;L&amp;K0070C0The Allstate Corporation 4Q19 Supplement&amp;R&amp;K000000&amp;A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AF1048572"/>
  <sheetViews>
    <sheetView zoomScaleNormal="100" workbookViewId="0">
      <selection sqref="A1:AF1"/>
    </sheetView>
  </sheetViews>
  <sheetFormatPr defaultColWidth="13.7109375" defaultRowHeight="12.75" x14ac:dyDescent="0.2"/>
  <cols>
    <col min="1" max="1" width="2.5703125" style="44" customWidth="1"/>
    <col min="2" max="2" width="54.7109375" style="44" customWidth="1"/>
    <col min="3" max="3" width="2.28515625" style="44" customWidth="1"/>
    <col min="4" max="4" width="2.28515625" style="619" customWidth="1"/>
    <col min="5" max="5" width="10.28515625" style="619" customWidth="1"/>
    <col min="6" max="6" width="2.28515625" style="619" customWidth="1"/>
    <col min="7" max="7" width="2.28515625" style="312" customWidth="1"/>
    <col min="8" max="8" width="10.28515625" style="312" customWidth="1"/>
    <col min="9" max="9" width="2.28515625" style="312" customWidth="1"/>
    <col min="10" max="10" width="2.28515625" style="168" customWidth="1"/>
    <col min="11" max="11" width="10.28515625" style="168" customWidth="1"/>
    <col min="12" max="12" width="2.28515625" style="168" customWidth="1"/>
    <col min="13" max="13" width="2.28515625" style="44" customWidth="1"/>
    <col min="14" max="14" width="10.28515625" style="44" customWidth="1"/>
    <col min="15" max="16" width="2.28515625" style="44" customWidth="1"/>
    <col min="17" max="17" width="10.28515625" style="44" customWidth="1"/>
    <col min="18" max="19" width="2.28515625" style="44" customWidth="1"/>
    <col min="20" max="20" width="10.28515625" style="44" customWidth="1"/>
    <col min="21" max="22" width="2.28515625" style="44" customWidth="1"/>
    <col min="23" max="23" width="10.28515625" style="44" customWidth="1"/>
    <col min="24" max="25" width="2.28515625" style="44" customWidth="1"/>
    <col min="26" max="26" width="10.28515625" style="44" customWidth="1"/>
    <col min="27" max="28" width="2.28515625" style="44" customWidth="1"/>
    <col min="29" max="29" width="10.28515625" style="312" customWidth="1"/>
    <col min="30" max="31" width="2.28515625" style="312" customWidth="1"/>
    <col min="32" max="32" width="10.28515625" style="312" customWidth="1"/>
    <col min="33" max="34" width="2.28515625" style="44" customWidth="1"/>
    <col min="35" max="16384" width="13.7109375" style="44"/>
  </cols>
  <sheetData>
    <row r="1" spans="1:32" ht="13.5" customHeight="1" x14ac:dyDescent="0.25">
      <c r="A1" s="1500" t="s">
        <v>6</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500"/>
      <c r="Z1" s="1500"/>
      <c r="AA1" s="1500"/>
      <c r="AB1" s="1500"/>
      <c r="AC1" s="1500"/>
      <c r="AD1" s="1500"/>
      <c r="AE1" s="1500"/>
      <c r="AF1" s="1500"/>
    </row>
    <row r="2" spans="1:32" ht="13.5" customHeight="1" x14ac:dyDescent="0.25">
      <c r="A2" s="1500" t="s">
        <v>549</v>
      </c>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c r="AB2" s="1500"/>
      <c r="AC2" s="1500"/>
      <c r="AD2" s="1500"/>
      <c r="AE2" s="1500"/>
      <c r="AF2" s="1500"/>
    </row>
    <row r="4" spans="1:32" ht="25.5" customHeight="1" x14ac:dyDescent="0.2">
      <c r="A4" s="1531" t="s">
        <v>45</v>
      </c>
      <c r="B4" s="1551"/>
      <c r="D4" s="1683" t="s">
        <v>258</v>
      </c>
      <c r="E4" s="1683"/>
      <c r="F4" s="1683"/>
      <c r="G4" s="1683"/>
      <c r="H4" s="1683"/>
      <c r="I4" s="1683"/>
      <c r="J4" s="1683"/>
      <c r="K4" s="1683"/>
      <c r="L4" s="1683"/>
      <c r="M4" s="1683"/>
      <c r="N4" s="1683"/>
      <c r="O4" s="1683"/>
      <c r="P4" s="1683"/>
      <c r="Q4" s="1683"/>
      <c r="R4" s="1683"/>
      <c r="S4" s="1683"/>
      <c r="T4" s="1683"/>
      <c r="U4" s="1683"/>
      <c r="V4" s="1683"/>
      <c r="W4" s="1683"/>
      <c r="X4" s="1683"/>
      <c r="Y4" s="1683"/>
      <c r="Z4" s="1683"/>
      <c r="AA4" s="1683"/>
      <c r="AB4" s="32"/>
      <c r="AC4" s="1588" t="s">
        <v>631</v>
      </c>
      <c r="AD4" s="1551"/>
      <c r="AE4" s="1551"/>
      <c r="AF4" s="1551"/>
    </row>
    <row r="5" spans="1:32" x14ac:dyDescent="0.2">
      <c r="M5" s="31"/>
      <c r="N5" s="31"/>
      <c r="O5" s="31"/>
      <c r="P5" s="31"/>
      <c r="Q5" s="31"/>
      <c r="R5" s="31"/>
      <c r="S5" s="31"/>
      <c r="T5" s="31"/>
      <c r="U5" s="31"/>
      <c r="V5" s="31"/>
      <c r="W5" s="31"/>
      <c r="X5" s="31"/>
      <c r="Y5" s="31"/>
      <c r="Z5" s="31"/>
      <c r="AA5" s="31"/>
      <c r="AB5" s="31"/>
      <c r="AC5" s="315"/>
      <c r="AD5" s="315"/>
      <c r="AE5" s="315"/>
      <c r="AF5" s="315"/>
    </row>
    <row r="6" spans="1:32" ht="25.9" customHeight="1" x14ac:dyDescent="0.25">
      <c r="D6" s="146"/>
      <c r="E6" s="176" t="s">
        <v>630</v>
      </c>
      <c r="F6" s="153"/>
      <c r="G6" s="31"/>
      <c r="H6" s="69" t="s">
        <v>547</v>
      </c>
      <c r="I6" s="140"/>
      <c r="J6" s="31"/>
      <c r="K6" s="69" t="s">
        <v>493</v>
      </c>
      <c r="L6" s="140"/>
      <c r="M6" s="31"/>
      <c r="N6" s="69" t="s">
        <v>326</v>
      </c>
      <c r="O6" s="140"/>
      <c r="P6" s="146"/>
      <c r="Q6" s="142" t="s">
        <v>10</v>
      </c>
      <c r="R6" s="147"/>
      <c r="S6" s="145"/>
      <c r="T6" s="69" t="s">
        <v>327</v>
      </c>
      <c r="U6" s="326"/>
      <c r="V6" s="145"/>
      <c r="W6" s="69" t="s">
        <v>0</v>
      </c>
      <c r="X6" s="320"/>
      <c r="Y6" s="145"/>
      <c r="Z6" s="69" t="s">
        <v>1</v>
      </c>
      <c r="AA6" s="172"/>
      <c r="AB6" s="30"/>
      <c r="AC6" s="69" t="s">
        <v>630</v>
      </c>
      <c r="AF6" s="69" t="s">
        <v>10</v>
      </c>
    </row>
    <row r="7" spans="1:32" ht="12" customHeight="1" x14ac:dyDescent="0.2">
      <c r="D7" s="148"/>
      <c r="E7" s="45"/>
      <c r="F7" s="424"/>
      <c r="G7" s="31"/>
      <c r="H7" s="45"/>
      <c r="I7" s="32"/>
      <c r="J7" s="31"/>
      <c r="K7" s="45"/>
      <c r="L7" s="32"/>
      <c r="M7" s="31"/>
      <c r="N7" s="45"/>
      <c r="O7" s="32"/>
      <c r="P7" s="148"/>
      <c r="Q7" s="45"/>
      <c r="R7" s="424"/>
      <c r="S7" s="31"/>
      <c r="T7" s="45"/>
      <c r="U7" s="32"/>
      <c r="V7" s="31"/>
      <c r="W7" s="45"/>
      <c r="X7" s="32"/>
      <c r="Y7" s="31"/>
      <c r="Z7" s="45"/>
      <c r="AA7" s="32"/>
      <c r="AB7" s="31"/>
      <c r="AC7" s="45"/>
      <c r="AF7" s="45"/>
    </row>
    <row r="8" spans="1:32" ht="12" customHeight="1" x14ac:dyDescent="0.2">
      <c r="A8" s="1678" t="s">
        <v>180</v>
      </c>
      <c r="B8" s="1551"/>
      <c r="D8" s="148"/>
      <c r="E8" s="58">
        <v>278</v>
      </c>
      <c r="F8" s="424"/>
      <c r="G8" s="31"/>
      <c r="H8" s="58">
        <v>181</v>
      </c>
      <c r="I8" s="157"/>
      <c r="J8" s="31"/>
      <c r="K8" s="58">
        <v>167</v>
      </c>
      <c r="L8" s="157"/>
      <c r="M8" s="31"/>
      <c r="N8" s="58">
        <v>206</v>
      </c>
      <c r="O8" s="157"/>
      <c r="P8" s="158"/>
      <c r="Q8" s="61">
        <v>323</v>
      </c>
      <c r="R8" s="159"/>
      <c r="S8" s="61"/>
      <c r="T8" s="58">
        <v>194</v>
      </c>
      <c r="U8" s="41"/>
      <c r="V8" s="61"/>
      <c r="W8" s="58">
        <v>126</v>
      </c>
      <c r="X8" s="41"/>
      <c r="Y8" s="61"/>
      <c r="Z8" s="58">
        <v>130</v>
      </c>
      <c r="AA8" s="41"/>
      <c r="AB8" s="40"/>
      <c r="AC8" s="58">
        <v>832</v>
      </c>
      <c r="AD8" s="37"/>
      <c r="AF8" s="58">
        <v>773</v>
      </c>
    </row>
    <row r="9" spans="1:32" ht="12" customHeight="1" x14ac:dyDescent="0.2">
      <c r="D9" s="148"/>
      <c r="E9" s="49"/>
      <c r="F9" s="424"/>
      <c r="G9" s="31"/>
      <c r="H9" s="49"/>
      <c r="I9" s="68"/>
      <c r="J9" s="31"/>
      <c r="K9" s="49"/>
      <c r="L9" s="68"/>
      <c r="M9" s="31"/>
      <c r="N9" s="49"/>
      <c r="O9" s="68"/>
      <c r="P9" s="160"/>
      <c r="Q9" s="68"/>
      <c r="R9" s="161"/>
      <c r="S9" s="63"/>
      <c r="T9" s="49"/>
      <c r="U9" s="32"/>
      <c r="V9" s="63"/>
      <c r="W9" s="49"/>
      <c r="X9" s="32"/>
      <c r="Y9" s="63"/>
      <c r="Z9" s="49"/>
      <c r="AA9" s="32"/>
      <c r="AB9" s="31"/>
      <c r="AC9" s="49"/>
      <c r="AF9" s="49"/>
    </row>
    <row r="10" spans="1:32" ht="13.5" x14ac:dyDescent="0.2">
      <c r="A10" s="1678" t="s">
        <v>181</v>
      </c>
      <c r="B10" s="1551"/>
      <c r="D10" s="148"/>
      <c r="E10" s="58">
        <v>172</v>
      </c>
      <c r="F10" s="424"/>
      <c r="G10" s="31"/>
      <c r="H10" s="58">
        <v>163</v>
      </c>
      <c r="I10" s="123"/>
      <c r="J10" s="31"/>
      <c r="K10" s="58">
        <v>153</v>
      </c>
      <c r="L10" s="123"/>
      <c r="M10" s="31"/>
      <c r="N10" s="58">
        <v>145</v>
      </c>
      <c r="O10" s="123"/>
      <c r="P10" s="158"/>
      <c r="Q10" s="61">
        <v>134</v>
      </c>
      <c r="R10" s="159"/>
      <c r="S10" s="61"/>
      <c r="T10" s="58">
        <v>125</v>
      </c>
      <c r="U10" s="41"/>
      <c r="V10" s="61"/>
      <c r="W10" s="58">
        <v>121</v>
      </c>
      <c r="X10" s="41"/>
      <c r="Y10" s="61"/>
      <c r="Z10" s="58">
        <v>123</v>
      </c>
      <c r="AA10" s="41"/>
      <c r="AB10" s="40"/>
      <c r="AC10" s="58">
        <v>633</v>
      </c>
      <c r="AD10" s="319"/>
      <c r="AE10" s="319"/>
      <c r="AF10" s="58">
        <v>503</v>
      </c>
    </row>
    <row r="11" spans="1:32" ht="13.5" x14ac:dyDescent="0.2">
      <c r="A11" s="1678" t="s">
        <v>359</v>
      </c>
      <c r="B11" s="1551"/>
      <c r="D11" s="148"/>
      <c r="E11" s="53">
        <v>6</v>
      </c>
      <c r="F11" s="424"/>
      <c r="G11" s="31"/>
      <c r="H11" s="53">
        <v>7</v>
      </c>
      <c r="I11" s="123"/>
      <c r="J11" s="31"/>
      <c r="K11" s="53">
        <v>7</v>
      </c>
      <c r="L11" s="123"/>
      <c r="M11" s="31"/>
      <c r="N11" s="53">
        <v>8</v>
      </c>
      <c r="O11" s="123"/>
      <c r="P11" s="162"/>
      <c r="Q11" s="55">
        <v>3</v>
      </c>
      <c r="R11" s="175"/>
      <c r="S11" s="55"/>
      <c r="T11" s="53">
        <v>0</v>
      </c>
      <c r="U11" s="36"/>
      <c r="V11" s="55"/>
      <c r="W11" s="53">
        <v>0</v>
      </c>
      <c r="X11" s="36"/>
      <c r="Y11" s="55"/>
      <c r="Z11" s="53">
        <v>0</v>
      </c>
      <c r="AA11" s="36"/>
      <c r="AB11" s="35"/>
      <c r="AC11" s="53">
        <v>28</v>
      </c>
      <c r="AD11" s="37"/>
      <c r="AE11" s="34"/>
      <c r="AF11" s="53">
        <v>3</v>
      </c>
    </row>
    <row r="12" spans="1:32" ht="12" customHeight="1" x14ac:dyDescent="0.2">
      <c r="A12" s="1678" t="s">
        <v>12</v>
      </c>
      <c r="B12" s="1551"/>
      <c r="D12" s="148"/>
      <c r="E12" s="53">
        <v>6</v>
      </c>
      <c r="F12" s="424"/>
      <c r="G12" s="31"/>
      <c r="H12" s="53">
        <v>5</v>
      </c>
      <c r="I12" s="56"/>
      <c r="J12" s="31"/>
      <c r="K12" s="53">
        <v>4</v>
      </c>
      <c r="L12" s="56"/>
      <c r="M12" s="31"/>
      <c r="N12" s="53">
        <v>4</v>
      </c>
      <c r="O12" s="56"/>
      <c r="P12" s="162"/>
      <c r="Q12" s="55">
        <v>4</v>
      </c>
      <c r="R12" s="175"/>
      <c r="S12" s="55"/>
      <c r="T12" s="53">
        <v>2</v>
      </c>
      <c r="U12" s="36"/>
      <c r="V12" s="55"/>
      <c r="W12" s="53">
        <v>2</v>
      </c>
      <c r="X12" s="36"/>
      <c r="Y12" s="55"/>
      <c r="Z12" s="53">
        <v>1</v>
      </c>
      <c r="AA12" s="36"/>
      <c r="AB12" s="35"/>
      <c r="AC12" s="53">
        <v>19</v>
      </c>
      <c r="AD12" s="34"/>
      <c r="AE12" s="34"/>
      <c r="AF12" s="53">
        <v>9</v>
      </c>
    </row>
    <row r="13" spans="1:32" ht="12" customHeight="1" x14ac:dyDescent="0.2">
      <c r="A13" s="1678" t="s">
        <v>63</v>
      </c>
      <c r="B13" s="1551"/>
      <c r="D13" s="148"/>
      <c r="E13" s="53">
        <v>5</v>
      </c>
      <c r="F13" s="424"/>
      <c r="G13" s="31"/>
      <c r="H13" s="53">
        <v>2</v>
      </c>
      <c r="I13" s="56"/>
      <c r="J13" s="31"/>
      <c r="K13" s="53">
        <v>6</v>
      </c>
      <c r="L13" s="56"/>
      <c r="M13" s="31"/>
      <c r="N13" s="53">
        <v>7</v>
      </c>
      <c r="O13" s="56"/>
      <c r="P13" s="162"/>
      <c r="Q13" s="55">
        <v>-4</v>
      </c>
      <c r="R13" s="175"/>
      <c r="S13" s="55"/>
      <c r="T13" s="53">
        <v>1</v>
      </c>
      <c r="U13" s="36"/>
      <c r="V13" s="55"/>
      <c r="W13" s="53">
        <v>-1</v>
      </c>
      <c r="X13" s="36"/>
      <c r="Y13" s="55"/>
      <c r="Z13" s="53">
        <v>-2</v>
      </c>
      <c r="AA13" s="36"/>
      <c r="AB13" s="35"/>
      <c r="AC13" s="53">
        <v>20</v>
      </c>
      <c r="AD13" s="34"/>
      <c r="AE13" s="34"/>
      <c r="AF13" s="53">
        <v>-6</v>
      </c>
    </row>
    <row r="14" spans="1:32" ht="12" customHeight="1" x14ac:dyDescent="0.2">
      <c r="A14" s="1678" t="s">
        <v>60</v>
      </c>
      <c r="B14" s="1551"/>
      <c r="D14" s="148"/>
      <c r="E14" s="53">
        <v>-49</v>
      </c>
      <c r="F14" s="424"/>
      <c r="G14" s="31"/>
      <c r="H14" s="53">
        <v>-46</v>
      </c>
      <c r="I14" s="56"/>
      <c r="J14" s="31"/>
      <c r="K14" s="53">
        <v>-37</v>
      </c>
      <c r="L14" s="56"/>
      <c r="M14" s="31"/>
      <c r="N14" s="53">
        <v>-43</v>
      </c>
      <c r="O14" s="56"/>
      <c r="P14" s="162"/>
      <c r="Q14" s="55">
        <v>-32</v>
      </c>
      <c r="R14" s="175"/>
      <c r="S14" s="55"/>
      <c r="T14" s="53">
        <v>-37</v>
      </c>
      <c r="U14" s="36"/>
      <c r="V14" s="55"/>
      <c r="W14" s="53">
        <v>-39</v>
      </c>
      <c r="X14" s="36"/>
      <c r="Y14" s="55"/>
      <c r="Z14" s="53">
        <v>-41</v>
      </c>
      <c r="AA14" s="36"/>
      <c r="AB14" s="35"/>
      <c r="AC14" s="53">
        <v>-175</v>
      </c>
      <c r="AD14" s="34"/>
      <c r="AE14" s="34"/>
      <c r="AF14" s="53">
        <v>-149</v>
      </c>
    </row>
    <row r="15" spans="1:32" ht="12" customHeight="1" x14ac:dyDescent="0.2">
      <c r="A15" s="1678" t="s">
        <v>23</v>
      </c>
      <c r="B15" s="1551"/>
      <c r="D15" s="148"/>
      <c r="E15" s="53">
        <v>-62</v>
      </c>
      <c r="F15" s="424"/>
      <c r="G15" s="31"/>
      <c r="H15" s="53">
        <v>-60</v>
      </c>
      <c r="I15" s="123"/>
      <c r="J15" s="31"/>
      <c r="K15" s="53">
        <v>-56</v>
      </c>
      <c r="L15" s="123"/>
      <c r="M15" s="31"/>
      <c r="N15" s="53">
        <v>-53</v>
      </c>
      <c r="O15" s="123"/>
      <c r="P15" s="162"/>
      <c r="Q15" s="55">
        <v>-50</v>
      </c>
      <c r="R15" s="209"/>
      <c r="S15" s="55"/>
      <c r="T15" s="53">
        <v>-47</v>
      </c>
      <c r="U15" s="36"/>
      <c r="V15" s="55"/>
      <c r="W15" s="53">
        <v>-45</v>
      </c>
      <c r="X15" s="36"/>
      <c r="Y15" s="55"/>
      <c r="Z15" s="53">
        <v>-45</v>
      </c>
      <c r="AA15" s="36"/>
      <c r="AB15" s="35"/>
      <c r="AC15" s="53">
        <v>-231</v>
      </c>
      <c r="AD15" s="34"/>
      <c r="AE15" s="34"/>
      <c r="AF15" s="53">
        <v>-187</v>
      </c>
    </row>
    <row r="16" spans="1:32" ht="12" customHeight="1" x14ac:dyDescent="0.2">
      <c r="A16" s="1678" t="s">
        <v>259</v>
      </c>
      <c r="B16" s="1551"/>
      <c r="D16" s="148"/>
      <c r="E16" s="53">
        <v>-56</v>
      </c>
      <c r="F16" s="424"/>
      <c r="G16" s="31"/>
      <c r="H16" s="53">
        <v>-49</v>
      </c>
      <c r="I16" s="56"/>
      <c r="J16" s="31"/>
      <c r="K16" s="53">
        <v>-48</v>
      </c>
      <c r="L16" s="56"/>
      <c r="M16" s="31"/>
      <c r="N16" s="53">
        <v>-42</v>
      </c>
      <c r="O16" s="56"/>
      <c r="P16" s="162"/>
      <c r="Q16" s="55">
        <v>-47</v>
      </c>
      <c r="R16" s="175"/>
      <c r="S16" s="55"/>
      <c r="T16" s="53">
        <v>-38</v>
      </c>
      <c r="U16" s="36"/>
      <c r="V16" s="55"/>
      <c r="W16" s="53">
        <v>-32</v>
      </c>
      <c r="X16" s="36"/>
      <c r="Y16" s="55"/>
      <c r="Z16" s="53">
        <v>-35</v>
      </c>
      <c r="AA16" s="36"/>
      <c r="AB16" s="35"/>
      <c r="AC16" s="53">
        <v>-195</v>
      </c>
      <c r="AD16" s="34"/>
      <c r="AE16" s="34"/>
      <c r="AF16" s="53">
        <v>-152</v>
      </c>
    </row>
    <row r="17" spans="1:32" ht="12" customHeight="1" x14ac:dyDescent="0.2">
      <c r="A17" s="1678" t="s">
        <v>520</v>
      </c>
      <c r="B17" s="1679"/>
      <c r="D17" s="148"/>
      <c r="E17" s="53">
        <v>-18</v>
      </c>
      <c r="F17" s="424"/>
      <c r="G17" s="31"/>
      <c r="H17" s="53">
        <v>-18</v>
      </c>
      <c r="I17" s="56"/>
      <c r="J17" s="31"/>
      <c r="K17" s="53">
        <v>-18</v>
      </c>
      <c r="L17" s="56"/>
      <c r="M17" s="31"/>
      <c r="N17" s="53">
        <v>-18</v>
      </c>
      <c r="O17" s="56"/>
      <c r="P17" s="162"/>
      <c r="Q17" s="55">
        <v>-20</v>
      </c>
      <c r="R17" s="175"/>
      <c r="S17" s="55"/>
      <c r="T17" s="53">
        <v>-20</v>
      </c>
      <c r="U17" s="36"/>
      <c r="V17" s="55"/>
      <c r="W17" s="53">
        <v>-20</v>
      </c>
      <c r="X17" s="36"/>
      <c r="Y17" s="55"/>
      <c r="Z17" s="53">
        <v>-21</v>
      </c>
      <c r="AA17" s="36"/>
      <c r="AB17" s="35"/>
      <c r="AC17" s="53">
        <v>-72</v>
      </c>
      <c r="AD17" s="34"/>
      <c r="AE17" s="34"/>
      <c r="AF17" s="53">
        <v>-81</v>
      </c>
    </row>
    <row r="18" spans="1:32" ht="12" customHeight="1" x14ac:dyDescent="0.2">
      <c r="A18" s="1678" t="s">
        <v>521</v>
      </c>
      <c r="B18" s="1551"/>
      <c r="D18" s="148"/>
      <c r="E18" s="53">
        <v>0</v>
      </c>
      <c r="F18" s="424"/>
      <c r="G18" s="31"/>
      <c r="H18" s="53">
        <v>0</v>
      </c>
      <c r="I18" s="56"/>
      <c r="J18" s="31"/>
      <c r="K18" s="53">
        <v>-55</v>
      </c>
      <c r="L18" s="56"/>
      <c r="M18" s="31"/>
      <c r="N18" s="53">
        <v>0</v>
      </c>
      <c r="O18" s="56"/>
      <c r="P18" s="162"/>
      <c r="Q18" s="55">
        <v>0</v>
      </c>
      <c r="R18" s="175"/>
      <c r="S18" s="55"/>
      <c r="T18" s="53">
        <v>0</v>
      </c>
      <c r="U18" s="36"/>
      <c r="V18" s="55"/>
      <c r="W18" s="53">
        <v>0</v>
      </c>
      <c r="X18" s="36"/>
      <c r="Y18" s="55"/>
      <c r="Z18" s="53">
        <v>0</v>
      </c>
      <c r="AA18" s="36"/>
      <c r="AB18" s="35"/>
      <c r="AC18" s="53">
        <v>-55</v>
      </c>
      <c r="AD18" s="34"/>
      <c r="AE18" s="34"/>
      <c r="AF18" s="53">
        <v>0</v>
      </c>
    </row>
    <row r="19" spans="1:32" ht="12" customHeight="1" x14ac:dyDescent="0.2">
      <c r="A19" s="1680" t="s">
        <v>613</v>
      </c>
      <c r="B19" s="1529"/>
      <c r="D19" s="148"/>
      <c r="E19" s="54">
        <v>-2</v>
      </c>
      <c r="F19" s="424"/>
      <c r="G19" s="31"/>
      <c r="H19" s="54">
        <v>-1</v>
      </c>
      <c r="I19" s="56"/>
      <c r="J19" s="31"/>
      <c r="K19" s="54">
        <v>9</v>
      </c>
      <c r="L19" s="56"/>
      <c r="M19" s="31"/>
      <c r="N19" s="54">
        <v>-2</v>
      </c>
      <c r="O19" s="56"/>
      <c r="P19" s="162"/>
      <c r="Q19" s="54">
        <v>2</v>
      </c>
      <c r="R19" s="175"/>
      <c r="S19" s="55"/>
      <c r="T19" s="54">
        <v>1</v>
      </c>
      <c r="U19" s="36"/>
      <c r="V19" s="55"/>
      <c r="W19" s="54">
        <v>3</v>
      </c>
      <c r="X19" s="36"/>
      <c r="Y19" s="55"/>
      <c r="Z19" s="54">
        <v>4</v>
      </c>
      <c r="AA19" s="36"/>
      <c r="AB19" s="35"/>
      <c r="AC19" s="54">
        <v>4</v>
      </c>
      <c r="AD19" s="34"/>
      <c r="AE19" s="34"/>
      <c r="AF19" s="54">
        <v>10</v>
      </c>
    </row>
    <row r="20" spans="1:32" ht="12" customHeight="1" x14ac:dyDescent="0.2">
      <c r="A20" s="1676" t="s">
        <v>65</v>
      </c>
      <c r="B20" s="1679"/>
      <c r="D20" s="148"/>
      <c r="E20" s="64">
        <v>2</v>
      </c>
      <c r="F20" s="424"/>
      <c r="G20" s="31"/>
      <c r="H20" s="64">
        <v>3</v>
      </c>
      <c r="I20" s="139"/>
      <c r="J20" s="31"/>
      <c r="K20" s="64">
        <v>-35</v>
      </c>
      <c r="L20" s="139"/>
      <c r="M20" s="31"/>
      <c r="N20" s="64">
        <v>6</v>
      </c>
      <c r="O20" s="139"/>
      <c r="P20" s="158"/>
      <c r="Q20" s="64">
        <v>-10</v>
      </c>
      <c r="R20" s="159"/>
      <c r="S20" s="61"/>
      <c r="T20" s="64">
        <v>-13</v>
      </c>
      <c r="U20" s="41"/>
      <c r="V20" s="61"/>
      <c r="W20" s="64">
        <v>-11</v>
      </c>
      <c r="X20" s="41"/>
      <c r="Y20" s="61"/>
      <c r="Z20" s="64">
        <v>-16</v>
      </c>
      <c r="AA20" s="41"/>
      <c r="AB20" s="40"/>
      <c r="AC20" s="64">
        <v>-24</v>
      </c>
      <c r="AD20" s="319"/>
      <c r="AE20" s="319"/>
      <c r="AF20" s="64">
        <v>-50</v>
      </c>
    </row>
    <row r="21" spans="1:32" ht="12" customHeight="1" x14ac:dyDescent="0.2">
      <c r="D21" s="148"/>
      <c r="E21" s="282"/>
      <c r="F21" s="424"/>
      <c r="G21" s="31"/>
      <c r="H21" s="52"/>
      <c r="I21" s="139"/>
      <c r="J21" s="31"/>
      <c r="K21" s="52"/>
      <c r="L21" s="139"/>
      <c r="M21" s="31"/>
      <c r="N21" s="52"/>
      <c r="O21" s="139"/>
      <c r="P21" s="163"/>
      <c r="Q21" s="139"/>
      <c r="R21" s="164"/>
      <c r="S21" s="127"/>
      <c r="T21" s="52"/>
      <c r="U21" s="32"/>
      <c r="V21" s="127"/>
      <c r="W21" s="52"/>
      <c r="X21" s="32"/>
      <c r="Y21" s="127"/>
      <c r="Z21" s="52"/>
      <c r="AA21" s="32"/>
      <c r="AB21" s="31"/>
      <c r="AC21" s="247"/>
      <c r="AF21" s="52"/>
    </row>
    <row r="22" spans="1:32" ht="12" customHeight="1" x14ac:dyDescent="0.2">
      <c r="A22" s="1678" t="s">
        <v>39</v>
      </c>
      <c r="B22" s="1551"/>
      <c r="D22" s="148"/>
      <c r="E22" s="246">
        <v>-4</v>
      </c>
      <c r="F22" s="424"/>
      <c r="G22" s="31"/>
      <c r="H22" s="53">
        <v>-2</v>
      </c>
      <c r="I22" s="56"/>
      <c r="J22" s="31"/>
      <c r="K22" s="53">
        <v>-4</v>
      </c>
      <c r="L22" s="56"/>
      <c r="M22" s="31"/>
      <c r="N22" s="53">
        <v>-6</v>
      </c>
      <c r="O22" s="56"/>
      <c r="P22" s="162"/>
      <c r="Q22" s="55">
        <v>3</v>
      </c>
      <c r="R22" s="175"/>
      <c r="S22" s="55"/>
      <c r="T22" s="53">
        <v>0</v>
      </c>
      <c r="U22" s="36"/>
      <c r="V22" s="55"/>
      <c r="W22" s="53">
        <v>0</v>
      </c>
      <c r="X22" s="36"/>
      <c r="Y22" s="55"/>
      <c r="Z22" s="53">
        <v>2</v>
      </c>
      <c r="AA22" s="36"/>
      <c r="AB22" s="35"/>
      <c r="AC22" s="53">
        <v>-16</v>
      </c>
      <c r="AD22" s="34"/>
      <c r="AE22" s="34"/>
      <c r="AF22" s="53">
        <v>5</v>
      </c>
    </row>
    <row r="23" spans="1:32" ht="12" customHeight="1" x14ac:dyDescent="0.2">
      <c r="A23" s="1678" t="s">
        <v>525</v>
      </c>
      <c r="B23" s="1551"/>
      <c r="D23" s="148"/>
      <c r="E23" s="246">
        <v>14</v>
      </c>
      <c r="F23" s="424"/>
      <c r="G23" s="31"/>
      <c r="H23" s="53">
        <v>14</v>
      </c>
      <c r="I23" s="56"/>
      <c r="J23" s="31"/>
      <c r="K23" s="53">
        <v>15</v>
      </c>
      <c r="L23" s="56"/>
      <c r="M23" s="31"/>
      <c r="N23" s="53">
        <v>14</v>
      </c>
      <c r="O23" s="56"/>
      <c r="P23" s="162"/>
      <c r="Q23" s="55">
        <v>16</v>
      </c>
      <c r="R23" s="175"/>
      <c r="S23" s="55"/>
      <c r="T23" s="53">
        <v>16</v>
      </c>
      <c r="U23" s="36"/>
      <c r="V23" s="55"/>
      <c r="W23" s="53">
        <v>16</v>
      </c>
      <c r="X23" s="36"/>
      <c r="Y23" s="55"/>
      <c r="Z23" s="53">
        <v>16</v>
      </c>
      <c r="AA23" s="36"/>
      <c r="AB23" s="35"/>
      <c r="AC23" s="53">
        <v>57</v>
      </c>
      <c r="AD23" s="34"/>
      <c r="AE23" s="34"/>
      <c r="AF23" s="53">
        <v>64</v>
      </c>
    </row>
    <row r="24" spans="1:32" s="294" customFormat="1" ht="12" customHeight="1" x14ac:dyDescent="0.2">
      <c r="A24" s="1678" t="s">
        <v>526</v>
      </c>
      <c r="B24" s="1551"/>
      <c r="D24" s="148"/>
      <c r="E24" s="246">
        <v>0</v>
      </c>
      <c r="F24" s="424"/>
      <c r="G24" s="31"/>
      <c r="H24" s="53">
        <v>0</v>
      </c>
      <c r="I24" s="56"/>
      <c r="J24" s="31"/>
      <c r="K24" s="53">
        <v>43</v>
      </c>
      <c r="L24" s="56"/>
      <c r="M24" s="31"/>
      <c r="N24" s="53">
        <v>0</v>
      </c>
      <c r="O24" s="56"/>
      <c r="P24" s="162"/>
      <c r="Q24" s="55">
        <v>0</v>
      </c>
      <c r="R24" s="175"/>
      <c r="S24" s="55"/>
      <c r="T24" s="53">
        <v>0</v>
      </c>
      <c r="U24" s="36"/>
      <c r="V24" s="55"/>
      <c r="W24" s="53">
        <v>0</v>
      </c>
      <c r="X24" s="36"/>
      <c r="Y24" s="55"/>
      <c r="Z24" s="53">
        <v>0</v>
      </c>
      <c r="AA24" s="36"/>
      <c r="AB24" s="35"/>
      <c r="AC24" s="53">
        <v>43</v>
      </c>
      <c r="AD24" s="34"/>
      <c r="AE24" s="34"/>
      <c r="AF24" s="53">
        <v>0</v>
      </c>
    </row>
    <row r="25" spans="1:32" ht="12" customHeight="1" x14ac:dyDescent="0.2">
      <c r="A25" s="1678" t="s">
        <v>178</v>
      </c>
      <c r="B25" s="1551"/>
      <c r="D25" s="148"/>
      <c r="E25" s="245">
        <v>0</v>
      </c>
      <c r="F25" s="424"/>
      <c r="G25" s="31"/>
      <c r="H25" s="54">
        <v>0</v>
      </c>
      <c r="I25" s="56"/>
      <c r="J25" s="31"/>
      <c r="K25" s="54">
        <v>0</v>
      </c>
      <c r="L25" s="56"/>
      <c r="M25" s="31"/>
      <c r="N25" s="54">
        <v>0</v>
      </c>
      <c r="O25" s="56"/>
      <c r="P25" s="162"/>
      <c r="Q25" s="54">
        <v>0</v>
      </c>
      <c r="R25" s="175"/>
      <c r="S25" s="55"/>
      <c r="T25" s="54">
        <v>4</v>
      </c>
      <c r="U25" s="36"/>
      <c r="V25" s="55"/>
      <c r="W25" s="54">
        <v>0</v>
      </c>
      <c r="X25" s="36"/>
      <c r="Y25" s="55"/>
      <c r="Z25" s="54">
        <v>0</v>
      </c>
      <c r="AA25" s="36"/>
      <c r="AB25" s="35"/>
      <c r="AC25" s="54">
        <v>0</v>
      </c>
      <c r="AD25" s="34"/>
      <c r="AE25" s="34"/>
      <c r="AF25" s="54">
        <v>4</v>
      </c>
    </row>
    <row r="26" spans="1:32" ht="12" customHeight="1" x14ac:dyDescent="0.2">
      <c r="A26" s="1676" t="s">
        <v>265</v>
      </c>
      <c r="B26" s="1551"/>
      <c r="D26" s="148"/>
      <c r="E26" s="262">
        <v>12</v>
      </c>
      <c r="F26" s="424"/>
      <c r="G26" s="31"/>
      <c r="H26" s="64">
        <v>15</v>
      </c>
      <c r="I26" s="157"/>
      <c r="J26" s="31"/>
      <c r="K26" s="64">
        <v>19</v>
      </c>
      <c r="L26" s="157"/>
      <c r="M26" s="31"/>
      <c r="N26" s="64">
        <v>14</v>
      </c>
      <c r="O26" s="157"/>
      <c r="P26" s="158"/>
      <c r="Q26" s="64">
        <v>9</v>
      </c>
      <c r="R26" s="159"/>
      <c r="S26" s="61"/>
      <c r="T26" s="64">
        <v>7</v>
      </c>
      <c r="U26" s="41"/>
      <c r="V26" s="61"/>
      <c r="W26" s="64">
        <v>5</v>
      </c>
      <c r="X26" s="41"/>
      <c r="Y26" s="61"/>
      <c r="Z26" s="64">
        <v>2</v>
      </c>
      <c r="AA26" s="41"/>
      <c r="AB26" s="40"/>
      <c r="AC26" s="64">
        <v>60</v>
      </c>
      <c r="AD26" s="319"/>
      <c r="AE26" s="319"/>
      <c r="AF26" s="64">
        <v>23</v>
      </c>
    </row>
    <row r="27" spans="1:32" ht="12" customHeight="1" x14ac:dyDescent="0.2">
      <c r="A27" s="1677"/>
      <c r="B27" s="1551"/>
      <c r="D27" s="148"/>
      <c r="E27" s="244"/>
      <c r="F27" s="424"/>
      <c r="G27" s="31"/>
      <c r="H27" s="49"/>
      <c r="I27" s="68"/>
      <c r="J27" s="31"/>
      <c r="K27" s="49"/>
      <c r="L27" s="68"/>
      <c r="M27" s="31"/>
      <c r="N27" s="49"/>
      <c r="O27" s="68"/>
      <c r="P27" s="160"/>
      <c r="Q27" s="68"/>
      <c r="R27" s="161"/>
      <c r="S27" s="63"/>
      <c r="T27" s="49"/>
      <c r="U27" s="32"/>
      <c r="V27" s="63"/>
      <c r="W27" s="49"/>
      <c r="X27" s="32"/>
      <c r="Y27" s="63"/>
      <c r="Z27" s="49"/>
      <c r="AA27" s="32"/>
      <c r="AB27" s="31"/>
      <c r="AC27" s="49"/>
      <c r="AF27" s="49"/>
    </row>
    <row r="28" spans="1:32" ht="14.25" customHeight="1" x14ac:dyDescent="0.2">
      <c r="A28" s="1681" t="s">
        <v>709</v>
      </c>
      <c r="B28" s="1682"/>
      <c r="D28" s="148"/>
      <c r="E28" s="242">
        <v>99632</v>
      </c>
      <c r="F28" s="424"/>
      <c r="G28" s="31"/>
      <c r="H28" s="60">
        <v>89783</v>
      </c>
      <c r="I28" s="67"/>
      <c r="J28" s="31"/>
      <c r="K28" s="60">
        <v>83968</v>
      </c>
      <c r="L28" s="67"/>
      <c r="M28" s="31"/>
      <c r="N28" s="60">
        <v>77866</v>
      </c>
      <c r="O28" s="67"/>
      <c r="P28" s="173"/>
      <c r="Q28" s="62">
        <v>68588</v>
      </c>
      <c r="R28" s="174"/>
      <c r="S28" s="62"/>
      <c r="T28" s="60">
        <v>52151</v>
      </c>
      <c r="U28" s="36"/>
      <c r="V28" s="62"/>
      <c r="W28" s="60">
        <v>44459</v>
      </c>
      <c r="X28" s="36"/>
      <c r="Y28" s="62"/>
      <c r="Z28" s="60">
        <v>41806</v>
      </c>
      <c r="AA28" s="36"/>
      <c r="AB28" s="35"/>
      <c r="AC28" s="60">
        <v>99632</v>
      </c>
      <c r="AD28" s="37"/>
      <c r="AE28" s="34"/>
      <c r="AF28" s="60">
        <v>68588</v>
      </c>
    </row>
    <row r="29" spans="1:32" ht="12" customHeight="1" x14ac:dyDescent="0.2">
      <c r="A29" s="1551"/>
      <c r="B29" s="1551"/>
      <c r="D29" s="148"/>
      <c r="E29" s="243"/>
      <c r="F29" s="424"/>
      <c r="G29" s="31"/>
      <c r="H29" s="57"/>
      <c r="I29" s="67"/>
      <c r="J29" s="31"/>
      <c r="K29" s="57"/>
      <c r="L29" s="67"/>
      <c r="M29" s="31"/>
      <c r="N29" s="57"/>
      <c r="O29" s="67"/>
      <c r="P29" s="173"/>
      <c r="Q29" s="67"/>
      <c r="R29" s="174"/>
      <c r="S29" s="62"/>
      <c r="T29" s="57"/>
      <c r="U29" s="36"/>
      <c r="V29" s="62"/>
      <c r="W29" s="57"/>
      <c r="X29" s="36"/>
      <c r="Y29" s="62"/>
      <c r="Z29" s="57"/>
      <c r="AA29" s="36"/>
      <c r="AB29" s="35"/>
      <c r="AC29" s="57"/>
      <c r="AD29" s="34"/>
      <c r="AE29" s="34"/>
      <c r="AF29" s="57"/>
    </row>
    <row r="30" spans="1:32" ht="12" customHeight="1" x14ac:dyDescent="0.2">
      <c r="A30" s="1677" t="s">
        <v>260</v>
      </c>
      <c r="B30" s="1679"/>
      <c r="D30" s="148"/>
      <c r="E30" s="280">
        <v>16515</v>
      </c>
      <c r="F30" s="424"/>
      <c r="G30" s="31"/>
      <c r="H30" s="60">
        <v>10086</v>
      </c>
      <c r="I30" s="67"/>
      <c r="J30" s="31"/>
      <c r="K30" s="60">
        <v>9754</v>
      </c>
      <c r="L30" s="67"/>
      <c r="M30" s="31"/>
      <c r="N30" s="60">
        <v>13500</v>
      </c>
      <c r="O30" s="67"/>
      <c r="P30" s="173"/>
      <c r="Q30" s="62">
        <v>22110</v>
      </c>
      <c r="R30" s="174"/>
      <c r="S30" s="62"/>
      <c r="T30" s="60">
        <v>11120</v>
      </c>
      <c r="U30" s="36"/>
      <c r="V30" s="62"/>
      <c r="W30" s="60">
        <v>5319</v>
      </c>
      <c r="X30" s="36"/>
      <c r="Y30" s="62"/>
      <c r="Z30" s="60">
        <v>5564</v>
      </c>
      <c r="AA30" s="36"/>
      <c r="AB30" s="35"/>
      <c r="AC30" s="60">
        <v>49855</v>
      </c>
      <c r="AD30" s="37"/>
      <c r="AE30" s="34"/>
      <c r="AF30" s="60">
        <v>44113</v>
      </c>
    </row>
    <row r="31" spans="1:32" ht="12" customHeight="1" x14ac:dyDescent="0.2">
      <c r="D31" s="149"/>
      <c r="E31" s="423"/>
      <c r="F31" s="144"/>
      <c r="G31" s="31"/>
      <c r="H31" s="32"/>
      <c r="I31" s="32"/>
      <c r="J31" s="31"/>
      <c r="K31" s="32"/>
      <c r="L31" s="32"/>
      <c r="M31" s="31"/>
      <c r="N31" s="32"/>
      <c r="O31" s="32"/>
      <c r="P31" s="149"/>
      <c r="Q31" s="423"/>
      <c r="R31" s="144"/>
      <c r="S31" s="31"/>
      <c r="T31" s="32"/>
      <c r="U31" s="32"/>
      <c r="V31" s="31"/>
      <c r="W31" s="32"/>
      <c r="X31" s="32"/>
      <c r="Y31" s="31"/>
      <c r="Z31" s="32"/>
      <c r="AA31" s="32"/>
      <c r="AB31" s="31"/>
    </row>
    <row r="32" spans="1:32" ht="12" customHeight="1" x14ac:dyDescent="0.2">
      <c r="M32" s="31"/>
      <c r="N32" s="31"/>
      <c r="O32" s="31"/>
      <c r="Y32" s="31"/>
      <c r="Z32" s="31"/>
      <c r="AA32" s="31"/>
    </row>
    <row r="33" spans="1:32" ht="13.5" x14ac:dyDescent="0.2">
      <c r="A33" s="284" t="s">
        <v>333</v>
      </c>
      <c r="B33" s="1675" t="s">
        <v>472</v>
      </c>
      <c r="C33" s="1670"/>
      <c r="D33" s="1670"/>
      <c r="E33" s="1670"/>
      <c r="F33" s="1670"/>
      <c r="G33" s="1670"/>
      <c r="H33" s="1670"/>
      <c r="I33" s="1670"/>
      <c r="J33" s="1670"/>
      <c r="K33" s="1670"/>
      <c r="L33" s="1670"/>
      <c r="M33" s="1670"/>
      <c r="N33" s="1670"/>
      <c r="O33" s="1670"/>
      <c r="P33" s="1670"/>
      <c r="Q33" s="1670"/>
      <c r="R33" s="1670"/>
      <c r="S33" s="1670"/>
      <c r="T33" s="1670"/>
      <c r="U33" s="1670"/>
      <c r="V33" s="1670"/>
      <c r="W33" s="1670"/>
      <c r="X33" s="1670"/>
      <c r="Y33" s="1670"/>
      <c r="Z33" s="1670"/>
      <c r="AA33" s="1670"/>
      <c r="AB33" s="1670"/>
      <c r="AC33" s="44"/>
      <c r="AD33" s="44"/>
      <c r="AE33" s="44"/>
      <c r="AF33" s="44"/>
    </row>
    <row r="34" spans="1:32" ht="15.75" customHeight="1" x14ac:dyDescent="0.2">
      <c r="A34" s="271" t="s">
        <v>330</v>
      </c>
      <c r="B34" s="1675" t="s">
        <v>261</v>
      </c>
      <c r="C34" s="1670"/>
      <c r="D34" s="1670"/>
      <c r="E34" s="1670"/>
      <c r="F34" s="1670"/>
      <c r="G34" s="1670"/>
      <c r="H34" s="1670"/>
      <c r="I34" s="1670"/>
      <c r="J34" s="1670"/>
      <c r="K34" s="1670"/>
      <c r="L34" s="1670"/>
      <c r="M34" s="1670"/>
      <c r="N34" s="1670"/>
      <c r="O34" s="1670"/>
      <c r="P34" s="1670"/>
      <c r="Q34" s="1670"/>
      <c r="R34" s="1670"/>
      <c r="S34" s="1670"/>
      <c r="T34" s="1670"/>
      <c r="U34" s="1670"/>
      <c r="V34" s="1670"/>
      <c r="W34" s="1670"/>
      <c r="X34" s="1670"/>
      <c r="Y34" s="1670"/>
      <c r="Z34" s="1670"/>
      <c r="AA34" s="1670"/>
      <c r="AB34" s="1670"/>
      <c r="AC34" s="44"/>
      <c r="AD34" s="44"/>
      <c r="AE34" s="44"/>
      <c r="AF34" s="44"/>
    </row>
    <row r="35" spans="1:32" ht="15.75" customHeight="1" x14ac:dyDescent="0.2"/>
    <row r="36" spans="1:32" ht="15.75" customHeight="1" x14ac:dyDescent="0.2"/>
    <row r="37" spans="1:32" ht="15.75" customHeight="1" x14ac:dyDescent="0.2"/>
    <row r="1048572" spans="29:29" x14ac:dyDescent="0.2">
      <c r="AC1048572" s="283"/>
    </row>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65"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65" orientation="landscape" r:id="rId2"/>
      <headerFooter>
        <oddFooter>&amp;L&amp;K0070C0The Allstate Corporation 4Q19 Supplement&amp;R&amp;K000000&amp;A</oddFooter>
      </headerFooter>
    </customSheetView>
    <customSheetView guid="{890510C0-555E-4CA3-90D8-F97D8CDBC7E8}" fitToPage="1">
      <selection activeCell="AC8" sqref="AC8"/>
      <pageMargins left="0.25" right="0.25" top="0.5" bottom="0.5" header="0.3" footer="0.3"/>
      <printOptions horizontalCentered="1"/>
      <pageSetup scale="65"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5" orientation="landscape" r:id="rId4"/>
      <headerFooter>
        <oddFooter>&amp;L&amp;K0070C0The Allstate Corporation 4Q19 Supplement&amp;R&amp;K000000&amp;A</oddFooter>
      </headerFooter>
    </customSheetView>
    <customSheetView guid="{0B7FDDCE-76D6-4341-B795-862A34477CB3}" fitToPage="1">
      <selection activeCell="AC8" sqref="AC8"/>
      <pageMargins left="0.25" right="0.25" top="0.5" bottom="0.5" header="0.3" footer="0.3"/>
      <printOptions horizontalCentered="1"/>
      <pageSetup scale="65"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65" orientation="landscape" r:id="rId6"/>
      <headerFooter>
        <oddFooter>&amp;L&amp;K0070C0The Allstate Corporation 4Q19 Supplement&amp;R&amp;K000000&amp;A</oddFooter>
      </headerFooter>
    </customSheetView>
  </customSheetViews>
  <mergeCells count="28">
    <mergeCell ref="D4:AA4"/>
    <mergeCell ref="A1:AF1"/>
    <mergeCell ref="A2:AF2"/>
    <mergeCell ref="A15:B15"/>
    <mergeCell ref="A4:B4"/>
    <mergeCell ref="A8:B8"/>
    <mergeCell ref="A10:B10"/>
    <mergeCell ref="A11:B11"/>
    <mergeCell ref="A12:B12"/>
    <mergeCell ref="A13:B13"/>
    <mergeCell ref="A14:B14"/>
    <mergeCell ref="AC4:AF4"/>
    <mergeCell ref="B34:AB34"/>
    <mergeCell ref="B33:AB33"/>
    <mergeCell ref="A28:B28"/>
    <mergeCell ref="A29:B29"/>
    <mergeCell ref="A30:B30"/>
    <mergeCell ref="A26:B26"/>
    <mergeCell ref="A27:B27"/>
    <mergeCell ref="A16:B16"/>
    <mergeCell ref="A17:B17"/>
    <mergeCell ref="A18:B18"/>
    <mergeCell ref="A19:B19"/>
    <mergeCell ref="A20:B20"/>
    <mergeCell ref="A24:B24"/>
    <mergeCell ref="A22:B22"/>
    <mergeCell ref="A23:B23"/>
    <mergeCell ref="A25:B25"/>
  </mergeCells>
  <printOptions horizontalCentered="1"/>
  <pageMargins left="0.25" right="0.25" top="0.5" bottom="0.5" header="0.3" footer="0.3"/>
  <pageSetup scale="65" orientation="landscape" r:id="rId7"/>
  <headerFooter>
    <oddFooter>&amp;L&amp;K0070C0The Allstate Corporation 4Q19 Supplement&amp;R&amp;K000000&amp;A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AD870-E03A-44B0-807D-95B75EC92D74}">
  <sheetPr>
    <pageSetUpPr fitToPage="1"/>
  </sheetPr>
  <dimension ref="A1:AI55"/>
  <sheetViews>
    <sheetView zoomScaleNormal="100" workbookViewId="0">
      <selection sqref="A1:AF1"/>
    </sheetView>
  </sheetViews>
  <sheetFormatPr defaultColWidth="13.7109375" defaultRowHeight="12.75" x14ac:dyDescent="0.2"/>
  <cols>
    <col min="1" max="1" width="3" style="1266" customWidth="1"/>
    <col min="2" max="2" width="36.42578125" style="1266" customWidth="1"/>
    <col min="3" max="4" width="2.28515625" style="1266" customWidth="1"/>
    <col min="5" max="5" width="10.28515625" style="1266" customWidth="1"/>
    <col min="6" max="7" width="2.28515625" style="1266" customWidth="1"/>
    <col min="8" max="8" width="10.28515625" style="1266" customWidth="1"/>
    <col min="9" max="10" width="2.28515625" style="1266" customWidth="1"/>
    <col min="11" max="11" width="10.28515625" style="1266" customWidth="1"/>
    <col min="12" max="13" width="2.28515625" style="1266" customWidth="1"/>
    <col min="14" max="14" width="10.28515625" style="1266" customWidth="1"/>
    <col min="15" max="16" width="2.28515625" style="1266" customWidth="1"/>
    <col min="17" max="17" width="10.28515625" style="1266" customWidth="1"/>
    <col min="18" max="19" width="2.28515625" style="1266" customWidth="1"/>
    <col min="20" max="20" width="10.28515625" style="1266" customWidth="1"/>
    <col min="21" max="22" width="2.28515625" style="1266" customWidth="1"/>
    <col min="23" max="23" width="10.28515625" style="1266" customWidth="1"/>
    <col min="24" max="25" width="2.28515625" style="1266" customWidth="1"/>
    <col min="26" max="26" width="10.28515625" style="1266" customWidth="1"/>
    <col min="27" max="28" width="2.28515625" style="1266" customWidth="1"/>
    <col min="29" max="29" width="10.28515625" style="1266" customWidth="1"/>
    <col min="30" max="31" width="2.28515625" style="1266" customWidth="1"/>
    <col min="32" max="32" width="10.28515625" style="1266" customWidth="1"/>
    <col min="33" max="34" width="2.28515625" style="1266" customWidth="1"/>
    <col min="35" max="16384" width="13.7109375" style="1266"/>
  </cols>
  <sheetData>
    <row r="1" spans="1:35" ht="13.5" customHeight="1" x14ac:dyDescent="0.25">
      <c r="A1" s="1598" t="s">
        <v>6</v>
      </c>
      <c r="B1" s="1598"/>
      <c r="C1" s="1598"/>
      <c r="D1" s="1598"/>
      <c r="E1" s="1598"/>
      <c r="F1" s="1598"/>
      <c r="G1" s="1598"/>
      <c r="H1" s="1598"/>
      <c r="I1" s="1598"/>
      <c r="J1" s="1598"/>
      <c r="K1" s="1598"/>
      <c r="L1" s="1598"/>
      <c r="M1" s="1598"/>
      <c r="N1" s="1598"/>
      <c r="O1" s="1598"/>
      <c r="P1" s="1598"/>
      <c r="Q1" s="1598"/>
      <c r="R1" s="1598"/>
      <c r="S1" s="1598"/>
      <c r="T1" s="1598"/>
      <c r="U1" s="1598"/>
      <c r="V1" s="1598"/>
      <c r="W1" s="1598"/>
      <c r="X1" s="1598"/>
      <c r="Y1" s="1598"/>
      <c r="Z1" s="1598"/>
      <c r="AA1" s="1598"/>
      <c r="AB1" s="1598"/>
      <c r="AC1" s="1598"/>
      <c r="AD1" s="1598"/>
      <c r="AE1" s="1598"/>
      <c r="AF1" s="1598"/>
    </row>
    <row r="2" spans="1:35" ht="14.25" customHeight="1" x14ac:dyDescent="0.25">
      <c r="A2" s="1598" t="s">
        <v>268</v>
      </c>
      <c r="B2" s="1598"/>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row>
    <row r="4" spans="1:35" ht="23.25" customHeight="1" x14ac:dyDescent="0.2">
      <c r="A4" s="1690" t="s">
        <v>45</v>
      </c>
      <c r="B4" s="1591"/>
      <c r="D4" s="1602" t="s">
        <v>258</v>
      </c>
      <c r="E4" s="1602"/>
      <c r="F4" s="1602"/>
      <c r="G4" s="1602"/>
      <c r="H4" s="1602"/>
      <c r="I4" s="1602"/>
      <c r="J4" s="1602"/>
      <c r="K4" s="1602"/>
      <c r="L4" s="1602"/>
      <c r="M4" s="1602"/>
      <c r="N4" s="1602"/>
      <c r="O4" s="1602"/>
      <c r="P4" s="1602"/>
      <c r="Q4" s="1602"/>
      <c r="R4" s="1602"/>
      <c r="S4" s="1602"/>
      <c r="T4" s="1602"/>
      <c r="U4" s="1602"/>
      <c r="V4" s="1602"/>
      <c r="W4" s="1602"/>
      <c r="X4" s="1602"/>
      <c r="Y4" s="1602"/>
      <c r="Z4" s="1602"/>
      <c r="AA4" s="663"/>
      <c r="AB4" s="709"/>
      <c r="AC4" s="1590" t="s">
        <v>631</v>
      </c>
      <c r="AD4" s="1591"/>
      <c r="AE4" s="1591"/>
      <c r="AF4" s="1591"/>
    </row>
    <row r="5" spans="1:35" ht="15.75" customHeight="1" x14ac:dyDescent="0.2">
      <c r="M5" s="663"/>
      <c r="N5" s="663"/>
      <c r="O5" s="663"/>
      <c r="P5" s="663"/>
      <c r="Q5" s="663"/>
      <c r="R5" s="663"/>
      <c r="S5" s="663"/>
      <c r="T5" s="663"/>
      <c r="U5" s="663"/>
      <c r="V5" s="663"/>
      <c r="W5" s="663"/>
      <c r="X5" s="663"/>
      <c r="Y5" s="663"/>
      <c r="Z5" s="663"/>
      <c r="AA5" s="888"/>
      <c r="AB5" s="663"/>
      <c r="AC5" s="944"/>
      <c r="AD5" s="944"/>
      <c r="AE5" s="944"/>
      <c r="AF5" s="944"/>
    </row>
    <row r="6" spans="1:35" ht="25.9" customHeight="1" x14ac:dyDescent="0.25">
      <c r="D6" s="889"/>
      <c r="E6" s="945" t="s">
        <v>630</v>
      </c>
      <c r="F6" s="891"/>
      <c r="G6" s="946"/>
      <c r="H6" s="892" t="s">
        <v>547</v>
      </c>
      <c r="I6" s="893"/>
      <c r="J6" s="946"/>
      <c r="K6" s="892" t="s">
        <v>493</v>
      </c>
      <c r="L6" s="893"/>
      <c r="M6" s="946"/>
      <c r="N6" s="892" t="s">
        <v>326</v>
      </c>
      <c r="O6" s="893"/>
      <c r="P6" s="889"/>
      <c r="Q6" s="890" t="s">
        <v>10</v>
      </c>
      <c r="R6" s="894"/>
      <c r="S6" s="895"/>
      <c r="T6" s="892" t="s">
        <v>327</v>
      </c>
      <c r="U6" s="946"/>
      <c r="V6" s="895"/>
      <c r="W6" s="892" t="s">
        <v>0</v>
      </c>
      <c r="X6" s="946"/>
      <c r="Y6" s="895"/>
      <c r="Z6" s="892" t="s">
        <v>1</v>
      </c>
      <c r="AA6" s="946"/>
      <c r="AB6" s="946"/>
      <c r="AC6" s="892" t="s">
        <v>630</v>
      </c>
      <c r="AF6" s="892" t="s">
        <v>10</v>
      </c>
    </row>
    <row r="7" spans="1:35" ht="12" customHeight="1" x14ac:dyDescent="0.2">
      <c r="D7" s="897"/>
      <c r="E7" s="898"/>
      <c r="F7" s="697"/>
      <c r="G7" s="663"/>
      <c r="H7" s="898"/>
      <c r="I7" s="709"/>
      <c r="J7" s="663"/>
      <c r="K7" s="898"/>
      <c r="L7" s="709"/>
      <c r="M7" s="663"/>
      <c r="N7" s="898"/>
      <c r="O7" s="709"/>
      <c r="P7" s="897"/>
      <c r="Q7" s="898"/>
      <c r="R7" s="697"/>
      <c r="S7" s="663"/>
      <c r="T7" s="898"/>
      <c r="U7" s="709"/>
      <c r="V7" s="663"/>
      <c r="W7" s="898"/>
      <c r="X7" s="709"/>
      <c r="Y7" s="663"/>
      <c r="Z7" s="898"/>
      <c r="AA7" s="709"/>
      <c r="AB7" s="663"/>
      <c r="AC7" s="898"/>
      <c r="AF7" s="898"/>
    </row>
    <row r="8" spans="1:35" ht="12" customHeight="1" x14ac:dyDescent="0.2">
      <c r="A8" s="1543" t="s">
        <v>269</v>
      </c>
      <c r="B8" s="1591"/>
      <c r="D8" s="897"/>
      <c r="E8" s="575">
        <v>166</v>
      </c>
      <c r="F8" s="697"/>
      <c r="G8" s="663"/>
      <c r="H8" s="698">
        <v>155</v>
      </c>
      <c r="I8" s="699"/>
      <c r="J8" s="663"/>
      <c r="K8" s="698">
        <v>157</v>
      </c>
      <c r="L8" s="699"/>
      <c r="M8" s="663"/>
      <c r="N8" s="698">
        <v>154</v>
      </c>
      <c r="O8" s="699"/>
      <c r="P8" s="576"/>
      <c r="Q8" s="575">
        <v>158</v>
      </c>
      <c r="R8" s="577"/>
      <c r="S8" s="575"/>
      <c r="T8" s="698">
        <v>149</v>
      </c>
      <c r="U8" s="700"/>
      <c r="V8" s="575"/>
      <c r="W8" s="698">
        <v>149</v>
      </c>
      <c r="X8" s="700"/>
      <c r="Y8" s="575"/>
      <c r="Z8" s="698">
        <v>146</v>
      </c>
      <c r="AA8" s="700"/>
      <c r="AB8" s="701"/>
      <c r="AC8" s="698">
        <v>632</v>
      </c>
      <c r="AD8" s="703"/>
      <c r="AE8" s="703"/>
      <c r="AF8" s="698">
        <v>602</v>
      </c>
      <c r="AI8" s="947"/>
    </row>
    <row r="9" spans="1:35" ht="12" customHeight="1" x14ac:dyDescent="0.2">
      <c r="A9" s="1543" t="s">
        <v>270</v>
      </c>
      <c r="B9" s="1591"/>
      <c r="D9" s="897"/>
      <c r="E9" s="562">
        <v>176</v>
      </c>
      <c r="F9" s="697"/>
      <c r="G9" s="663"/>
      <c r="H9" s="558">
        <v>176</v>
      </c>
      <c r="I9" s="569"/>
      <c r="J9" s="663"/>
      <c r="K9" s="558">
        <v>176</v>
      </c>
      <c r="L9" s="569"/>
      <c r="M9" s="663"/>
      <c r="N9" s="558">
        <v>183</v>
      </c>
      <c r="O9" s="569"/>
      <c r="P9" s="561"/>
      <c r="Q9" s="562">
        <v>182</v>
      </c>
      <c r="R9" s="563"/>
      <c r="S9" s="562"/>
      <c r="T9" s="558">
        <v>173</v>
      </c>
      <c r="U9" s="715"/>
      <c r="V9" s="562"/>
      <c r="W9" s="558">
        <v>177</v>
      </c>
      <c r="X9" s="715"/>
      <c r="Y9" s="562"/>
      <c r="Z9" s="558">
        <v>181</v>
      </c>
      <c r="AA9" s="715"/>
      <c r="AB9" s="716"/>
      <c r="AC9" s="558">
        <v>711</v>
      </c>
      <c r="AD9" s="717"/>
      <c r="AE9" s="717"/>
      <c r="AF9" s="558">
        <v>713</v>
      </c>
      <c r="AI9" s="947"/>
    </row>
    <row r="10" spans="1:35" ht="12.75" customHeight="1" x14ac:dyDescent="0.2">
      <c r="A10" s="1672" t="s">
        <v>271</v>
      </c>
      <c r="B10" s="1543"/>
      <c r="D10" s="897"/>
      <c r="E10" s="562">
        <v>34</v>
      </c>
      <c r="F10" s="697"/>
      <c r="G10" s="663"/>
      <c r="H10" s="558">
        <v>31</v>
      </c>
      <c r="I10" s="569"/>
      <c r="J10" s="663"/>
      <c r="K10" s="558">
        <v>33</v>
      </c>
      <c r="L10" s="569"/>
      <c r="M10" s="663"/>
      <c r="N10" s="558">
        <v>27</v>
      </c>
      <c r="O10" s="569"/>
      <c r="P10" s="561"/>
      <c r="Q10" s="562">
        <v>35</v>
      </c>
      <c r="R10" s="563"/>
      <c r="S10" s="562"/>
      <c r="T10" s="558">
        <v>30</v>
      </c>
      <c r="U10" s="715"/>
      <c r="V10" s="562"/>
      <c r="W10" s="558">
        <v>28</v>
      </c>
      <c r="X10" s="715"/>
      <c r="Y10" s="562"/>
      <c r="Z10" s="558">
        <v>26</v>
      </c>
      <c r="AA10" s="715"/>
      <c r="AB10" s="716"/>
      <c r="AC10" s="558">
        <v>125</v>
      </c>
      <c r="AD10" s="717"/>
      <c r="AE10" s="717"/>
      <c r="AF10" s="558">
        <v>119</v>
      </c>
      <c r="AI10" s="947"/>
    </row>
    <row r="11" spans="1:35" ht="12" customHeight="1" x14ac:dyDescent="0.2">
      <c r="A11" s="1543" t="s">
        <v>46</v>
      </c>
      <c r="B11" s="1591"/>
      <c r="D11" s="897"/>
      <c r="E11" s="562">
        <v>134</v>
      </c>
      <c r="F11" s="697"/>
      <c r="G11" s="663"/>
      <c r="H11" s="558">
        <v>128</v>
      </c>
      <c r="I11" s="569"/>
      <c r="J11" s="663"/>
      <c r="K11" s="558">
        <v>125</v>
      </c>
      <c r="L11" s="569"/>
      <c r="M11" s="663"/>
      <c r="N11" s="558">
        <v>127</v>
      </c>
      <c r="O11" s="569"/>
      <c r="P11" s="561"/>
      <c r="Q11" s="562">
        <v>125</v>
      </c>
      <c r="R11" s="563"/>
      <c r="S11" s="562"/>
      <c r="T11" s="558">
        <v>128</v>
      </c>
      <c r="U11" s="715"/>
      <c r="V11" s="562"/>
      <c r="W11" s="558">
        <v>130</v>
      </c>
      <c r="X11" s="715"/>
      <c r="Y11" s="562"/>
      <c r="Z11" s="558">
        <v>122</v>
      </c>
      <c r="AA11" s="715"/>
      <c r="AB11" s="716"/>
      <c r="AC11" s="558">
        <v>514</v>
      </c>
      <c r="AD11" s="717"/>
      <c r="AE11" s="717"/>
      <c r="AF11" s="558">
        <v>505</v>
      </c>
      <c r="AI11" s="947"/>
    </row>
    <row r="12" spans="1:35" ht="12" customHeight="1" x14ac:dyDescent="0.2">
      <c r="A12" s="1543" t="s">
        <v>272</v>
      </c>
      <c r="B12" s="1591"/>
      <c r="D12" s="897"/>
      <c r="E12" s="562">
        <v>-223</v>
      </c>
      <c r="F12" s="697"/>
      <c r="G12" s="663"/>
      <c r="H12" s="558">
        <v>-202</v>
      </c>
      <c r="I12" s="569"/>
      <c r="J12" s="663"/>
      <c r="K12" s="558">
        <v>-216</v>
      </c>
      <c r="L12" s="569"/>
      <c r="M12" s="663"/>
      <c r="N12" s="558">
        <v>-214</v>
      </c>
      <c r="O12" s="569"/>
      <c r="P12" s="561"/>
      <c r="Q12" s="562">
        <v>-216</v>
      </c>
      <c r="R12" s="563"/>
      <c r="S12" s="562"/>
      <c r="T12" s="558">
        <v>-193</v>
      </c>
      <c r="U12" s="715"/>
      <c r="V12" s="562"/>
      <c r="W12" s="558">
        <v>-195</v>
      </c>
      <c r="X12" s="715"/>
      <c r="Y12" s="562"/>
      <c r="Z12" s="558">
        <v>-205</v>
      </c>
      <c r="AA12" s="715"/>
      <c r="AB12" s="716"/>
      <c r="AC12" s="558">
        <v>-855</v>
      </c>
      <c r="AD12" s="717"/>
      <c r="AE12" s="717"/>
      <c r="AF12" s="558">
        <v>-809</v>
      </c>
      <c r="AI12" s="947"/>
    </row>
    <row r="13" spans="1:35" ht="12" customHeight="1" x14ac:dyDescent="0.2">
      <c r="A13" s="1543" t="s">
        <v>22</v>
      </c>
      <c r="B13" s="1591"/>
      <c r="D13" s="897"/>
      <c r="E13" s="562">
        <v>-73</v>
      </c>
      <c r="F13" s="697"/>
      <c r="G13" s="663"/>
      <c r="H13" s="558">
        <v>-73</v>
      </c>
      <c r="I13" s="569"/>
      <c r="J13" s="663"/>
      <c r="K13" s="558">
        <v>-70</v>
      </c>
      <c r="L13" s="569"/>
      <c r="M13" s="663"/>
      <c r="N13" s="558">
        <v>-72</v>
      </c>
      <c r="O13" s="569"/>
      <c r="P13" s="561"/>
      <c r="Q13" s="562">
        <v>-72</v>
      </c>
      <c r="R13" s="563"/>
      <c r="S13" s="562"/>
      <c r="T13" s="558">
        <v>-72</v>
      </c>
      <c r="U13" s="715"/>
      <c r="V13" s="562"/>
      <c r="W13" s="558">
        <v>-71</v>
      </c>
      <c r="X13" s="715"/>
      <c r="Y13" s="562"/>
      <c r="Z13" s="558">
        <v>-70</v>
      </c>
      <c r="AA13" s="715"/>
      <c r="AB13" s="716"/>
      <c r="AC13" s="558">
        <v>-288</v>
      </c>
      <c r="AD13" s="717"/>
      <c r="AE13" s="717"/>
      <c r="AF13" s="558">
        <v>-285</v>
      </c>
      <c r="AI13" s="947"/>
    </row>
    <row r="14" spans="1:35" ht="12" customHeight="1" x14ac:dyDescent="0.2">
      <c r="A14" s="1543" t="s">
        <v>23</v>
      </c>
      <c r="B14" s="1591"/>
      <c r="D14" s="897"/>
      <c r="E14" s="562">
        <v>-29</v>
      </c>
      <c r="F14" s="697"/>
      <c r="G14" s="663"/>
      <c r="H14" s="558">
        <v>-85</v>
      </c>
      <c r="I14" s="569"/>
      <c r="J14" s="663"/>
      <c r="K14" s="558">
        <v>-27</v>
      </c>
      <c r="L14" s="569"/>
      <c r="M14" s="663"/>
      <c r="N14" s="558">
        <v>-26</v>
      </c>
      <c r="O14" s="569"/>
      <c r="P14" s="561"/>
      <c r="Q14" s="562">
        <v>-24</v>
      </c>
      <c r="R14" s="563"/>
      <c r="S14" s="562"/>
      <c r="T14" s="558">
        <v>-36</v>
      </c>
      <c r="U14" s="715"/>
      <c r="V14" s="562"/>
      <c r="W14" s="558">
        <v>-31</v>
      </c>
      <c r="X14" s="715"/>
      <c r="Y14" s="562"/>
      <c r="Z14" s="558">
        <v>-31</v>
      </c>
      <c r="AA14" s="715"/>
      <c r="AB14" s="716"/>
      <c r="AC14" s="558">
        <v>-167</v>
      </c>
      <c r="AD14" s="717"/>
      <c r="AE14" s="717"/>
      <c r="AF14" s="558">
        <v>-122</v>
      </c>
      <c r="AI14" s="947"/>
    </row>
    <row r="15" spans="1:35" ht="12" customHeight="1" x14ac:dyDescent="0.2">
      <c r="A15" s="1543" t="s">
        <v>176</v>
      </c>
      <c r="B15" s="1591"/>
      <c r="D15" s="897"/>
      <c r="E15" s="562">
        <v>-95</v>
      </c>
      <c r="F15" s="697"/>
      <c r="G15" s="663"/>
      <c r="H15" s="558">
        <v>-77</v>
      </c>
      <c r="I15" s="569"/>
      <c r="J15" s="663"/>
      <c r="K15" s="558">
        <v>-91</v>
      </c>
      <c r="L15" s="569"/>
      <c r="M15" s="663"/>
      <c r="N15" s="558">
        <v>-91</v>
      </c>
      <c r="O15" s="569"/>
      <c r="P15" s="561"/>
      <c r="Q15" s="562">
        <v>-104</v>
      </c>
      <c r="R15" s="563"/>
      <c r="S15" s="562"/>
      <c r="T15" s="558">
        <v>-88</v>
      </c>
      <c r="U15" s="715"/>
      <c r="V15" s="562"/>
      <c r="W15" s="558">
        <v>-86</v>
      </c>
      <c r="X15" s="715"/>
      <c r="Y15" s="562"/>
      <c r="Z15" s="558">
        <v>-83</v>
      </c>
      <c r="AA15" s="715"/>
      <c r="AB15" s="716"/>
      <c r="AC15" s="558">
        <v>-354</v>
      </c>
      <c r="AD15" s="717"/>
      <c r="AE15" s="717"/>
      <c r="AF15" s="558">
        <v>-361</v>
      </c>
      <c r="AI15" s="947"/>
    </row>
    <row r="16" spans="1:35" ht="12" customHeight="1" x14ac:dyDescent="0.2">
      <c r="A16" s="1543" t="s">
        <v>26</v>
      </c>
      <c r="B16" s="1591"/>
      <c r="D16" s="897"/>
      <c r="E16" s="713">
        <v>-1</v>
      </c>
      <c r="F16" s="697"/>
      <c r="G16" s="663"/>
      <c r="H16" s="713">
        <v>0</v>
      </c>
      <c r="I16" s="569"/>
      <c r="J16" s="663"/>
      <c r="K16" s="713">
        <v>-1</v>
      </c>
      <c r="L16" s="569"/>
      <c r="M16" s="663"/>
      <c r="N16" s="713">
        <v>0</v>
      </c>
      <c r="O16" s="569"/>
      <c r="P16" s="561"/>
      <c r="Q16" s="713">
        <v>0</v>
      </c>
      <c r="R16" s="563"/>
      <c r="S16" s="562"/>
      <c r="T16" s="713">
        <v>-1</v>
      </c>
      <c r="U16" s="715"/>
      <c r="V16" s="562"/>
      <c r="W16" s="713">
        <v>-2</v>
      </c>
      <c r="X16" s="715"/>
      <c r="Y16" s="562"/>
      <c r="Z16" s="713">
        <v>0</v>
      </c>
      <c r="AA16" s="715"/>
      <c r="AB16" s="716"/>
      <c r="AC16" s="713">
        <v>-2</v>
      </c>
      <c r="AD16" s="717"/>
      <c r="AE16" s="717"/>
      <c r="AF16" s="713">
        <v>-3</v>
      </c>
      <c r="AI16" s="947"/>
    </row>
    <row r="17" spans="1:35" ht="12" customHeight="1" x14ac:dyDescent="0.2">
      <c r="A17" s="1543" t="s">
        <v>177</v>
      </c>
      <c r="B17" s="1591"/>
      <c r="D17" s="897"/>
      <c r="E17" s="565">
        <v>-13</v>
      </c>
      <c r="F17" s="697"/>
      <c r="G17" s="663"/>
      <c r="H17" s="565">
        <v>-9</v>
      </c>
      <c r="I17" s="569"/>
      <c r="J17" s="663"/>
      <c r="K17" s="565">
        <v>-18</v>
      </c>
      <c r="L17" s="569"/>
      <c r="M17" s="663"/>
      <c r="N17" s="565">
        <v>-15</v>
      </c>
      <c r="O17" s="569"/>
      <c r="P17" s="561"/>
      <c r="Q17" s="565">
        <v>-15</v>
      </c>
      <c r="R17" s="563"/>
      <c r="S17" s="562"/>
      <c r="T17" s="565">
        <v>-15</v>
      </c>
      <c r="U17" s="715"/>
      <c r="V17" s="562"/>
      <c r="W17" s="565">
        <v>-19</v>
      </c>
      <c r="X17" s="715"/>
      <c r="Y17" s="562"/>
      <c r="Z17" s="565">
        <v>-15</v>
      </c>
      <c r="AA17" s="715"/>
      <c r="AB17" s="716"/>
      <c r="AC17" s="565">
        <v>-55</v>
      </c>
      <c r="AD17" s="717"/>
      <c r="AE17" s="717"/>
      <c r="AF17" s="565">
        <v>-64</v>
      </c>
      <c r="AI17" s="947"/>
    </row>
    <row r="18" spans="1:35" ht="12" customHeight="1" x14ac:dyDescent="0.2">
      <c r="A18" s="1595" t="s">
        <v>265</v>
      </c>
      <c r="B18" s="1591"/>
      <c r="D18" s="897"/>
      <c r="E18" s="562">
        <v>76</v>
      </c>
      <c r="F18" s="697"/>
      <c r="G18" s="663"/>
      <c r="H18" s="558">
        <v>44</v>
      </c>
      <c r="I18" s="569"/>
      <c r="J18" s="663"/>
      <c r="K18" s="558">
        <v>68</v>
      </c>
      <c r="L18" s="569"/>
      <c r="M18" s="663"/>
      <c r="N18" s="558">
        <v>73</v>
      </c>
      <c r="O18" s="569"/>
      <c r="P18" s="561"/>
      <c r="Q18" s="562">
        <v>69</v>
      </c>
      <c r="R18" s="563"/>
      <c r="S18" s="562"/>
      <c r="T18" s="558">
        <v>75</v>
      </c>
      <c r="U18" s="715"/>
      <c r="V18" s="562"/>
      <c r="W18" s="558">
        <v>80</v>
      </c>
      <c r="X18" s="715"/>
      <c r="Y18" s="562"/>
      <c r="Z18" s="558">
        <v>71</v>
      </c>
      <c r="AA18" s="715"/>
      <c r="AB18" s="716"/>
      <c r="AC18" s="558">
        <v>261</v>
      </c>
      <c r="AD18" s="717"/>
      <c r="AE18" s="717"/>
      <c r="AF18" s="558">
        <v>295</v>
      </c>
      <c r="AI18" s="947"/>
    </row>
    <row r="19" spans="1:35" ht="12" customHeight="1" x14ac:dyDescent="0.2">
      <c r="A19" s="1591"/>
      <c r="B19" s="1591"/>
      <c r="D19" s="897"/>
      <c r="E19" s="569"/>
      <c r="F19" s="697"/>
      <c r="G19" s="663"/>
      <c r="H19" s="568"/>
      <c r="I19" s="569"/>
      <c r="J19" s="663"/>
      <c r="K19" s="568"/>
      <c r="L19" s="569"/>
      <c r="M19" s="663"/>
      <c r="N19" s="568"/>
      <c r="O19" s="569"/>
      <c r="P19" s="561"/>
      <c r="Q19" s="569"/>
      <c r="R19" s="563"/>
      <c r="S19" s="562"/>
      <c r="T19" s="568"/>
      <c r="U19" s="715"/>
      <c r="V19" s="562"/>
      <c r="W19" s="568"/>
      <c r="X19" s="715"/>
      <c r="Y19" s="562"/>
      <c r="Z19" s="568"/>
      <c r="AA19" s="715"/>
      <c r="AB19" s="716"/>
      <c r="AC19" s="568"/>
      <c r="AD19" s="717"/>
      <c r="AE19" s="717"/>
      <c r="AF19" s="568"/>
      <c r="AI19" s="947"/>
    </row>
    <row r="20" spans="1:35" ht="12" customHeight="1" x14ac:dyDescent="0.2">
      <c r="A20" s="1543" t="s">
        <v>39</v>
      </c>
      <c r="B20" s="1591"/>
      <c r="D20" s="897"/>
      <c r="E20" s="713">
        <v>0</v>
      </c>
      <c r="F20" s="697"/>
      <c r="G20" s="663"/>
      <c r="H20" s="564">
        <v>4</v>
      </c>
      <c r="I20" s="569"/>
      <c r="J20" s="663"/>
      <c r="K20" s="564">
        <v>0</v>
      </c>
      <c r="L20" s="569"/>
      <c r="M20" s="663"/>
      <c r="N20" s="558">
        <v>-4</v>
      </c>
      <c r="O20" s="569"/>
      <c r="P20" s="561"/>
      <c r="Q20" s="562">
        <v>-4</v>
      </c>
      <c r="R20" s="563"/>
      <c r="S20" s="562"/>
      <c r="T20" s="558">
        <v>-3</v>
      </c>
      <c r="U20" s="715"/>
      <c r="V20" s="562"/>
      <c r="W20" s="558">
        <v>-2</v>
      </c>
      <c r="X20" s="715"/>
      <c r="Y20" s="562"/>
      <c r="Z20" s="558">
        <v>-2</v>
      </c>
      <c r="AA20" s="715"/>
      <c r="AB20" s="716"/>
      <c r="AC20" s="564">
        <v>0</v>
      </c>
      <c r="AD20" s="717"/>
      <c r="AE20" s="717"/>
      <c r="AF20" s="558">
        <v>-11</v>
      </c>
      <c r="AI20" s="947"/>
    </row>
    <row r="21" spans="1:35" ht="24.75" customHeight="1" x14ac:dyDescent="0.2">
      <c r="A21" s="1537" t="s">
        <v>67</v>
      </c>
      <c r="B21" s="1537"/>
      <c r="D21" s="897"/>
      <c r="E21" s="713">
        <v>0</v>
      </c>
      <c r="F21" s="697"/>
      <c r="G21" s="663"/>
      <c r="H21" s="564">
        <v>-9</v>
      </c>
      <c r="I21" s="569"/>
      <c r="J21" s="663"/>
      <c r="K21" s="564">
        <v>0</v>
      </c>
      <c r="L21" s="569"/>
      <c r="M21" s="663"/>
      <c r="N21" s="564">
        <v>0</v>
      </c>
      <c r="O21" s="569"/>
      <c r="P21" s="561"/>
      <c r="Q21" s="564">
        <v>0</v>
      </c>
      <c r="R21" s="563"/>
      <c r="S21" s="562"/>
      <c r="T21" s="564">
        <v>0</v>
      </c>
      <c r="U21" s="715"/>
      <c r="V21" s="562"/>
      <c r="W21" s="564">
        <v>0</v>
      </c>
      <c r="X21" s="715"/>
      <c r="Y21" s="562"/>
      <c r="Z21" s="564">
        <v>0</v>
      </c>
      <c r="AA21" s="715"/>
      <c r="AB21" s="716"/>
      <c r="AC21" s="564">
        <v>-9</v>
      </c>
      <c r="AD21" s="717"/>
      <c r="AE21" s="717"/>
      <c r="AF21" s="564">
        <v>0</v>
      </c>
      <c r="AI21" s="947"/>
    </row>
    <row r="22" spans="1:35" ht="36.75" customHeight="1" x14ac:dyDescent="0.2">
      <c r="A22" s="1543" t="s">
        <v>701</v>
      </c>
      <c r="B22" s="1591"/>
      <c r="D22" s="897"/>
      <c r="E22" s="562">
        <v>-3</v>
      </c>
      <c r="F22" s="697"/>
      <c r="G22" s="663"/>
      <c r="H22" s="558">
        <v>1</v>
      </c>
      <c r="I22" s="569"/>
      <c r="J22" s="663"/>
      <c r="K22" s="558">
        <v>-1</v>
      </c>
      <c r="L22" s="569"/>
      <c r="M22" s="663"/>
      <c r="N22" s="558">
        <v>-2</v>
      </c>
      <c r="O22" s="569"/>
      <c r="P22" s="561"/>
      <c r="Q22" s="562">
        <v>-2</v>
      </c>
      <c r="R22" s="563"/>
      <c r="S22" s="562"/>
      <c r="T22" s="558">
        <v>-1</v>
      </c>
      <c r="U22" s="715"/>
      <c r="V22" s="562"/>
      <c r="W22" s="558">
        <v>-3</v>
      </c>
      <c r="X22" s="715"/>
      <c r="Y22" s="562"/>
      <c r="Z22" s="558">
        <v>-2</v>
      </c>
      <c r="AA22" s="715"/>
      <c r="AB22" s="716"/>
      <c r="AC22" s="558">
        <v>-5</v>
      </c>
      <c r="AD22" s="717"/>
      <c r="AE22" s="717"/>
      <c r="AF22" s="558">
        <v>-8</v>
      </c>
      <c r="AI22" s="947"/>
    </row>
    <row r="23" spans="1:35" ht="12" customHeight="1" x14ac:dyDescent="0.2">
      <c r="A23" s="1543" t="s">
        <v>178</v>
      </c>
      <c r="B23" s="1591"/>
      <c r="D23" s="897"/>
      <c r="E23" s="720">
        <v>0</v>
      </c>
      <c r="F23" s="697"/>
      <c r="G23" s="663"/>
      <c r="H23" s="720">
        <v>0</v>
      </c>
      <c r="I23" s="569"/>
      <c r="J23" s="663"/>
      <c r="K23" s="720">
        <v>0</v>
      </c>
      <c r="L23" s="569"/>
      <c r="M23" s="663"/>
      <c r="N23" s="720">
        <v>0</v>
      </c>
      <c r="O23" s="569"/>
      <c r="P23" s="561"/>
      <c r="Q23" s="720">
        <v>0</v>
      </c>
      <c r="R23" s="563"/>
      <c r="S23" s="562"/>
      <c r="T23" s="720">
        <v>-16</v>
      </c>
      <c r="U23" s="715"/>
      <c r="V23" s="562"/>
      <c r="W23" s="720">
        <v>0</v>
      </c>
      <c r="X23" s="715"/>
      <c r="Y23" s="562"/>
      <c r="Z23" s="720">
        <v>0</v>
      </c>
      <c r="AA23" s="715"/>
      <c r="AB23" s="716"/>
      <c r="AC23" s="720">
        <v>0</v>
      </c>
      <c r="AD23" s="717"/>
      <c r="AE23" s="717"/>
      <c r="AF23" s="720">
        <v>-16</v>
      </c>
      <c r="AI23" s="947"/>
    </row>
    <row r="24" spans="1:35" ht="13.5" thickBot="1" x14ac:dyDescent="0.25">
      <c r="A24" s="1595" t="s">
        <v>274</v>
      </c>
      <c r="B24" s="1543"/>
      <c r="D24" s="897"/>
      <c r="E24" s="578">
        <v>73</v>
      </c>
      <c r="F24" s="697"/>
      <c r="G24" s="663"/>
      <c r="H24" s="578">
        <v>40</v>
      </c>
      <c r="I24" s="699"/>
      <c r="J24" s="663"/>
      <c r="K24" s="578">
        <v>67</v>
      </c>
      <c r="L24" s="699"/>
      <c r="M24" s="663"/>
      <c r="N24" s="578">
        <v>67</v>
      </c>
      <c r="O24" s="699"/>
      <c r="P24" s="576"/>
      <c r="Q24" s="578">
        <v>63</v>
      </c>
      <c r="R24" s="577"/>
      <c r="S24" s="575"/>
      <c r="T24" s="578">
        <v>55</v>
      </c>
      <c r="U24" s="700"/>
      <c r="V24" s="575"/>
      <c r="W24" s="578">
        <v>75</v>
      </c>
      <c r="X24" s="700"/>
      <c r="Y24" s="575"/>
      <c r="Z24" s="578">
        <v>67</v>
      </c>
      <c r="AA24" s="700"/>
      <c r="AB24" s="701"/>
      <c r="AC24" s="578">
        <v>247</v>
      </c>
      <c r="AD24" s="703"/>
      <c r="AE24" s="703"/>
      <c r="AF24" s="578">
        <v>260</v>
      </c>
      <c r="AI24" s="947"/>
    </row>
    <row r="25" spans="1:35" ht="12" customHeight="1" thickTop="1" x14ac:dyDescent="0.2">
      <c r="A25" s="1591"/>
      <c r="B25" s="1591"/>
      <c r="D25" s="897"/>
      <c r="E25" s="579"/>
      <c r="F25" s="697"/>
      <c r="G25" s="663"/>
      <c r="H25" s="579"/>
      <c r="I25" s="583"/>
      <c r="J25" s="663"/>
      <c r="K25" s="579"/>
      <c r="L25" s="583"/>
      <c r="M25" s="663"/>
      <c r="N25" s="579"/>
      <c r="O25" s="583"/>
      <c r="P25" s="580"/>
      <c r="Q25" s="579"/>
      <c r="R25" s="581"/>
      <c r="S25" s="560"/>
      <c r="T25" s="579"/>
      <c r="U25" s="709"/>
      <c r="V25" s="560"/>
      <c r="W25" s="579"/>
      <c r="X25" s="709"/>
      <c r="Y25" s="560"/>
      <c r="Z25" s="579"/>
      <c r="AA25" s="709"/>
      <c r="AB25" s="663"/>
      <c r="AC25" s="579"/>
      <c r="AF25" s="579"/>
      <c r="AI25" s="947"/>
    </row>
    <row r="26" spans="1:35" ht="12" customHeight="1" x14ac:dyDescent="0.2">
      <c r="A26" s="1595" t="s">
        <v>275</v>
      </c>
      <c r="B26" s="1543"/>
      <c r="D26" s="897"/>
      <c r="E26" s="583"/>
      <c r="F26" s="697"/>
      <c r="G26" s="663"/>
      <c r="H26" s="582"/>
      <c r="I26" s="583"/>
      <c r="J26" s="663"/>
      <c r="K26" s="582"/>
      <c r="L26" s="583"/>
      <c r="M26" s="663"/>
      <c r="N26" s="582"/>
      <c r="O26" s="583"/>
      <c r="P26" s="580"/>
      <c r="Q26" s="583"/>
      <c r="R26" s="581"/>
      <c r="S26" s="560"/>
      <c r="T26" s="582"/>
      <c r="U26" s="709"/>
      <c r="V26" s="560"/>
      <c r="W26" s="582"/>
      <c r="X26" s="709"/>
      <c r="Y26" s="560"/>
      <c r="Z26" s="582"/>
      <c r="AA26" s="709"/>
      <c r="AB26" s="663"/>
      <c r="AC26" s="582"/>
      <c r="AF26" s="582"/>
      <c r="AI26" s="947"/>
    </row>
    <row r="27" spans="1:35" ht="12" customHeight="1" x14ac:dyDescent="0.2">
      <c r="A27" s="1686" t="s">
        <v>276</v>
      </c>
      <c r="B27" s="1686"/>
      <c r="D27" s="897"/>
      <c r="E27" s="575">
        <v>165</v>
      </c>
      <c r="F27" s="697"/>
      <c r="G27" s="663"/>
      <c r="H27" s="698">
        <v>155</v>
      </c>
      <c r="I27" s="699"/>
      <c r="J27" s="663"/>
      <c r="K27" s="698">
        <v>156</v>
      </c>
      <c r="L27" s="699"/>
      <c r="M27" s="663"/>
      <c r="N27" s="698">
        <v>154</v>
      </c>
      <c r="O27" s="699"/>
      <c r="P27" s="576"/>
      <c r="Q27" s="575">
        <v>157</v>
      </c>
      <c r="R27" s="577"/>
      <c r="S27" s="575"/>
      <c r="T27" s="698">
        <v>149</v>
      </c>
      <c r="U27" s="700"/>
      <c r="V27" s="575"/>
      <c r="W27" s="698">
        <v>148</v>
      </c>
      <c r="X27" s="700"/>
      <c r="Y27" s="575"/>
      <c r="Z27" s="698">
        <v>146</v>
      </c>
      <c r="AA27" s="700"/>
      <c r="AB27" s="701"/>
      <c r="AC27" s="698">
        <v>630</v>
      </c>
      <c r="AD27" s="703"/>
      <c r="AE27" s="703"/>
      <c r="AF27" s="698">
        <v>600</v>
      </c>
      <c r="AI27" s="947"/>
    </row>
    <row r="28" spans="1:35" ht="12" customHeight="1" x14ac:dyDescent="0.2">
      <c r="A28" s="1686" t="s">
        <v>277</v>
      </c>
      <c r="B28" s="1686"/>
      <c r="D28" s="897"/>
      <c r="E28" s="713">
        <v>1</v>
      </c>
      <c r="F28" s="697"/>
      <c r="G28" s="663"/>
      <c r="H28" s="564">
        <v>0</v>
      </c>
      <c r="I28" s="569"/>
      <c r="J28" s="663"/>
      <c r="K28" s="564">
        <v>1</v>
      </c>
      <c r="L28" s="569"/>
      <c r="M28" s="663"/>
      <c r="N28" s="564">
        <v>0</v>
      </c>
      <c r="O28" s="569"/>
      <c r="P28" s="561"/>
      <c r="Q28" s="564">
        <v>1</v>
      </c>
      <c r="R28" s="563"/>
      <c r="S28" s="562"/>
      <c r="T28" s="564">
        <v>0</v>
      </c>
      <c r="U28" s="715"/>
      <c r="V28" s="562"/>
      <c r="W28" s="564">
        <v>1</v>
      </c>
      <c r="X28" s="715"/>
      <c r="Y28" s="562"/>
      <c r="Z28" s="564">
        <v>0</v>
      </c>
      <c r="AA28" s="715"/>
      <c r="AB28" s="716"/>
      <c r="AC28" s="564">
        <v>2</v>
      </c>
      <c r="AD28" s="717"/>
      <c r="AE28" s="717"/>
      <c r="AF28" s="564">
        <v>2</v>
      </c>
      <c r="AI28" s="947"/>
    </row>
    <row r="29" spans="1:35" ht="12" customHeight="1" x14ac:dyDescent="0.2">
      <c r="A29" s="1686" t="s">
        <v>278</v>
      </c>
      <c r="B29" s="1686"/>
      <c r="D29" s="897"/>
      <c r="E29" s="565">
        <v>176</v>
      </c>
      <c r="F29" s="697"/>
      <c r="G29" s="663"/>
      <c r="H29" s="565">
        <v>176</v>
      </c>
      <c r="I29" s="569"/>
      <c r="J29" s="663"/>
      <c r="K29" s="565">
        <v>176</v>
      </c>
      <c r="L29" s="569"/>
      <c r="M29" s="663"/>
      <c r="N29" s="565">
        <v>183</v>
      </c>
      <c r="O29" s="569"/>
      <c r="P29" s="561"/>
      <c r="Q29" s="565">
        <v>182</v>
      </c>
      <c r="R29" s="563"/>
      <c r="S29" s="562"/>
      <c r="T29" s="565">
        <v>173</v>
      </c>
      <c r="U29" s="715"/>
      <c r="V29" s="562"/>
      <c r="W29" s="565">
        <v>177</v>
      </c>
      <c r="X29" s="715"/>
      <c r="Y29" s="562"/>
      <c r="Z29" s="565">
        <v>181</v>
      </c>
      <c r="AA29" s="715"/>
      <c r="AB29" s="716"/>
      <c r="AC29" s="565">
        <v>711</v>
      </c>
      <c r="AD29" s="717"/>
      <c r="AE29" s="717"/>
      <c r="AF29" s="565">
        <v>713</v>
      </c>
      <c r="AI29" s="947"/>
    </row>
    <row r="30" spans="1:35" ht="13.5" customHeight="1" thickBot="1" x14ac:dyDescent="0.25">
      <c r="A30" s="1596" t="s">
        <v>147</v>
      </c>
      <c r="B30" s="1596"/>
      <c r="D30" s="897"/>
      <c r="E30" s="948">
        <v>342</v>
      </c>
      <c r="F30" s="697"/>
      <c r="G30" s="663"/>
      <c r="H30" s="948">
        <v>331</v>
      </c>
      <c r="I30" s="699"/>
      <c r="J30" s="663"/>
      <c r="K30" s="948">
        <v>333</v>
      </c>
      <c r="L30" s="699"/>
      <c r="M30" s="663"/>
      <c r="N30" s="948">
        <v>337</v>
      </c>
      <c r="O30" s="699"/>
      <c r="P30" s="576"/>
      <c r="Q30" s="948">
        <v>340</v>
      </c>
      <c r="R30" s="577"/>
      <c r="S30" s="575"/>
      <c r="T30" s="948">
        <v>322</v>
      </c>
      <c r="U30" s="700"/>
      <c r="V30" s="575"/>
      <c r="W30" s="948">
        <v>326</v>
      </c>
      <c r="X30" s="700"/>
      <c r="Y30" s="575"/>
      <c r="Z30" s="948">
        <v>327</v>
      </c>
      <c r="AA30" s="700"/>
      <c r="AB30" s="701"/>
      <c r="AC30" s="948">
        <v>1343</v>
      </c>
      <c r="AD30" s="703"/>
      <c r="AE30" s="703"/>
      <c r="AF30" s="948">
        <v>1315</v>
      </c>
      <c r="AI30" s="947"/>
    </row>
    <row r="31" spans="1:35" ht="13.5" thickTop="1" x14ac:dyDescent="0.2">
      <c r="D31" s="897"/>
      <c r="F31" s="697"/>
      <c r="P31" s="897"/>
      <c r="R31" s="697"/>
      <c r="AI31" s="947"/>
    </row>
    <row r="32" spans="1:35" ht="12" customHeight="1" x14ac:dyDescent="0.2">
      <c r="A32" s="1539" t="s">
        <v>284</v>
      </c>
      <c r="B32" s="1539"/>
      <c r="D32" s="897"/>
      <c r="E32" s="569"/>
      <c r="F32" s="697"/>
      <c r="G32" s="663"/>
      <c r="H32" s="568"/>
      <c r="I32" s="569"/>
      <c r="J32" s="663"/>
      <c r="K32" s="568"/>
      <c r="L32" s="569"/>
      <c r="M32" s="663"/>
      <c r="N32" s="568"/>
      <c r="O32" s="569"/>
      <c r="P32" s="561"/>
      <c r="Q32" s="569"/>
      <c r="R32" s="563"/>
      <c r="S32" s="562"/>
      <c r="T32" s="568"/>
      <c r="U32" s="715"/>
      <c r="V32" s="562"/>
      <c r="W32" s="568"/>
      <c r="X32" s="715"/>
      <c r="Y32" s="562"/>
      <c r="Z32" s="568"/>
      <c r="AA32" s="715"/>
      <c r="AB32" s="716"/>
      <c r="AC32" s="568"/>
      <c r="AD32" s="717"/>
      <c r="AE32" s="717"/>
      <c r="AF32" s="568"/>
      <c r="AI32" s="947"/>
    </row>
    <row r="33" spans="1:35" ht="12" customHeight="1" x14ac:dyDescent="0.2">
      <c r="A33" s="1685" t="s">
        <v>269</v>
      </c>
      <c r="B33" s="1685"/>
      <c r="D33" s="897"/>
      <c r="E33" s="941">
        <v>166</v>
      </c>
      <c r="F33" s="697"/>
      <c r="G33" s="663"/>
      <c r="H33" s="678">
        <v>155</v>
      </c>
      <c r="I33" s="909"/>
      <c r="J33" s="663"/>
      <c r="K33" s="678">
        <v>157</v>
      </c>
      <c r="L33" s="909"/>
      <c r="M33" s="663"/>
      <c r="N33" s="678">
        <v>154</v>
      </c>
      <c r="O33" s="909"/>
      <c r="P33" s="949"/>
      <c r="Q33" s="941">
        <v>158</v>
      </c>
      <c r="R33" s="950"/>
      <c r="S33" s="941"/>
      <c r="T33" s="678">
        <v>149</v>
      </c>
      <c r="U33" s="951"/>
      <c r="V33" s="941"/>
      <c r="W33" s="678">
        <v>149</v>
      </c>
      <c r="X33" s="951"/>
      <c r="Y33" s="941"/>
      <c r="Z33" s="678">
        <v>146</v>
      </c>
      <c r="AA33" s="951"/>
      <c r="AB33" s="952"/>
      <c r="AC33" s="678">
        <v>632</v>
      </c>
      <c r="AD33" s="953"/>
      <c r="AE33" s="953"/>
      <c r="AF33" s="678">
        <v>602</v>
      </c>
      <c r="AI33" s="947"/>
    </row>
    <row r="34" spans="1:35" ht="12" customHeight="1" x14ac:dyDescent="0.2">
      <c r="A34" s="1688" t="s">
        <v>500</v>
      </c>
      <c r="B34" s="1688"/>
      <c r="D34" s="897"/>
      <c r="E34" s="683">
        <v>124</v>
      </c>
      <c r="F34" s="697"/>
      <c r="G34" s="663"/>
      <c r="H34" s="681">
        <v>123</v>
      </c>
      <c r="I34" s="684"/>
      <c r="J34" s="663"/>
      <c r="K34" s="681">
        <v>123</v>
      </c>
      <c r="L34" s="684"/>
      <c r="M34" s="663"/>
      <c r="N34" s="681">
        <v>129</v>
      </c>
      <c r="O34" s="684"/>
      <c r="P34" s="954"/>
      <c r="Q34" s="683">
        <v>127</v>
      </c>
      <c r="R34" s="955"/>
      <c r="S34" s="683"/>
      <c r="T34" s="681">
        <v>119</v>
      </c>
      <c r="U34" s="956"/>
      <c r="V34" s="683"/>
      <c r="W34" s="681">
        <v>121</v>
      </c>
      <c r="X34" s="956"/>
      <c r="Y34" s="683"/>
      <c r="Z34" s="681">
        <v>126</v>
      </c>
      <c r="AA34" s="956"/>
      <c r="AB34" s="957"/>
      <c r="AC34" s="681">
        <v>499</v>
      </c>
      <c r="AD34" s="958"/>
      <c r="AE34" s="958"/>
      <c r="AF34" s="681">
        <v>493</v>
      </c>
      <c r="AI34" s="947"/>
    </row>
    <row r="35" spans="1:35" ht="12" customHeight="1" x14ac:dyDescent="0.2">
      <c r="A35" s="1685" t="s">
        <v>285</v>
      </c>
      <c r="B35" s="1685"/>
      <c r="D35" s="897"/>
      <c r="E35" s="683">
        <v>-223</v>
      </c>
      <c r="F35" s="697"/>
      <c r="G35" s="663"/>
      <c r="H35" s="683">
        <v>-202</v>
      </c>
      <c r="I35" s="684"/>
      <c r="J35" s="663"/>
      <c r="K35" s="683">
        <v>-216</v>
      </c>
      <c r="L35" s="684"/>
      <c r="M35" s="663"/>
      <c r="N35" s="683">
        <v>-214</v>
      </c>
      <c r="O35" s="684"/>
      <c r="P35" s="954"/>
      <c r="Q35" s="683">
        <v>-216</v>
      </c>
      <c r="R35" s="955"/>
      <c r="S35" s="683"/>
      <c r="T35" s="683">
        <v>-193</v>
      </c>
      <c r="U35" s="956"/>
      <c r="V35" s="683"/>
      <c r="W35" s="683">
        <v>-195</v>
      </c>
      <c r="X35" s="956"/>
      <c r="Y35" s="683"/>
      <c r="Z35" s="683">
        <v>-205</v>
      </c>
      <c r="AA35" s="956"/>
      <c r="AB35" s="957"/>
      <c r="AC35" s="683">
        <v>-855</v>
      </c>
      <c r="AD35" s="958"/>
      <c r="AE35" s="958"/>
      <c r="AF35" s="683">
        <v>-809</v>
      </c>
      <c r="AI35" s="947"/>
    </row>
    <row r="36" spans="1:35" ht="12" customHeight="1" thickBot="1" x14ac:dyDescent="0.25">
      <c r="A36" s="1689" t="s">
        <v>286</v>
      </c>
      <c r="B36" s="1689"/>
      <c r="D36" s="897"/>
      <c r="E36" s="959">
        <v>67</v>
      </c>
      <c r="F36" s="960"/>
      <c r="G36" s="952"/>
      <c r="H36" s="959">
        <v>76</v>
      </c>
      <c r="I36" s="909"/>
      <c r="J36" s="952"/>
      <c r="K36" s="959">
        <v>64</v>
      </c>
      <c r="L36" s="909"/>
      <c r="M36" s="952"/>
      <c r="N36" s="959">
        <v>69</v>
      </c>
      <c r="O36" s="909"/>
      <c r="P36" s="949"/>
      <c r="Q36" s="959">
        <v>69</v>
      </c>
      <c r="R36" s="950"/>
      <c r="S36" s="941"/>
      <c r="T36" s="959">
        <v>75</v>
      </c>
      <c r="U36" s="951"/>
      <c r="V36" s="941"/>
      <c r="W36" s="959">
        <v>75</v>
      </c>
      <c r="X36" s="951"/>
      <c r="Y36" s="941"/>
      <c r="Z36" s="959">
        <v>67</v>
      </c>
      <c r="AA36" s="951"/>
      <c r="AB36" s="952"/>
      <c r="AC36" s="959">
        <v>276</v>
      </c>
      <c r="AD36" s="953"/>
      <c r="AE36" s="953"/>
      <c r="AF36" s="959">
        <v>286</v>
      </c>
      <c r="AI36" s="947"/>
    </row>
    <row r="37" spans="1:35" ht="12" customHeight="1" thickTop="1" x14ac:dyDescent="0.2">
      <c r="A37" s="1684"/>
      <c r="B37" s="1684"/>
      <c r="D37" s="897"/>
      <c r="E37" s="569"/>
      <c r="F37" s="697"/>
      <c r="G37" s="663"/>
      <c r="H37" s="568"/>
      <c r="I37" s="569"/>
      <c r="J37" s="663"/>
      <c r="K37" s="568"/>
      <c r="L37" s="569"/>
      <c r="M37" s="663"/>
      <c r="N37" s="568"/>
      <c r="O37" s="569"/>
      <c r="P37" s="561"/>
      <c r="Q37" s="569"/>
      <c r="R37" s="563"/>
      <c r="S37" s="562"/>
      <c r="T37" s="568"/>
      <c r="U37" s="715"/>
      <c r="V37" s="562"/>
      <c r="W37" s="568"/>
      <c r="X37" s="715"/>
      <c r="Y37" s="562"/>
      <c r="Z37" s="568"/>
      <c r="AA37" s="715"/>
      <c r="AB37" s="716"/>
      <c r="AC37" s="568"/>
      <c r="AD37" s="717"/>
      <c r="AE37" s="717"/>
      <c r="AF37" s="568"/>
      <c r="AI37" s="947"/>
    </row>
    <row r="38" spans="1:35" ht="12" customHeight="1" x14ac:dyDescent="0.2">
      <c r="A38" s="1595" t="s">
        <v>287</v>
      </c>
      <c r="B38" s="1595"/>
      <c r="D38" s="897"/>
      <c r="E38" s="684"/>
      <c r="F38" s="697"/>
      <c r="G38" s="663"/>
      <c r="H38" s="682"/>
      <c r="I38" s="684"/>
      <c r="J38" s="663"/>
      <c r="K38" s="682"/>
      <c r="L38" s="684"/>
      <c r="M38" s="663"/>
      <c r="N38" s="682"/>
      <c r="O38" s="684"/>
      <c r="P38" s="954"/>
      <c r="Q38" s="684"/>
      <c r="R38" s="955"/>
      <c r="S38" s="683"/>
      <c r="T38" s="682"/>
      <c r="U38" s="956"/>
      <c r="V38" s="683"/>
      <c r="W38" s="682"/>
      <c r="X38" s="956"/>
      <c r="Y38" s="683"/>
      <c r="Z38" s="682"/>
      <c r="AA38" s="956"/>
      <c r="AB38" s="957"/>
      <c r="AC38" s="682"/>
      <c r="AD38" s="958"/>
      <c r="AE38" s="958"/>
      <c r="AF38" s="682"/>
      <c r="AI38" s="947"/>
    </row>
    <row r="39" spans="1:35" ht="12" customHeight="1" x14ac:dyDescent="0.2">
      <c r="A39" s="1685" t="s">
        <v>46</v>
      </c>
      <c r="B39" s="1685"/>
      <c r="D39" s="897"/>
      <c r="E39" s="941">
        <v>134</v>
      </c>
      <c r="F39" s="960"/>
      <c r="G39" s="952"/>
      <c r="H39" s="678">
        <v>128</v>
      </c>
      <c r="I39" s="909"/>
      <c r="J39" s="952"/>
      <c r="K39" s="678">
        <v>125</v>
      </c>
      <c r="L39" s="909"/>
      <c r="M39" s="952"/>
      <c r="N39" s="678">
        <v>127</v>
      </c>
      <c r="O39" s="909"/>
      <c r="P39" s="949"/>
      <c r="Q39" s="941">
        <v>125</v>
      </c>
      <c r="R39" s="950"/>
      <c r="S39" s="941"/>
      <c r="T39" s="678">
        <v>128</v>
      </c>
      <c r="U39" s="951"/>
      <c r="V39" s="941"/>
      <c r="W39" s="678">
        <v>130</v>
      </c>
      <c r="X39" s="951"/>
      <c r="Y39" s="941"/>
      <c r="Z39" s="678">
        <v>122</v>
      </c>
      <c r="AA39" s="951"/>
      <c r="AB39" s="952"/>
      <c r="AC39" s="678">
        <v>514</v>
      </c>
      <c r="AD39" s="953"/>
      <c r="AE39" s="953"/>
      <c r="AF39" s="678">
        <v>505</v>
      </c>
      <c r="AI39" s="947"/>
    </row>
    <row r="40" spans="1:35" ht="12" customHeight="1" x14ac:dyDescent="0.2">
      <c r="A40" s="1685" t="s">
        <v>22</v>
      </c>
      <c r="B40" s="1685"/>
      <c r="D40" s="897"/>
      <c r="E40" s="683">
        <v>-72</v>
      </c>
      <c r="F40" s="697"/>
      <c r="G40" s="663"/>
      <c r="H40" s="683">
        <v>-85</v>
      </c>
      <c r="I40" s="684"/>
      <c r="J40" s="663"/>
      <c r="K40" s="683">
        <v>-70</v>
      </c>
      <c r="L40" s="684"/>
      <c r="M40" s="663"/>
      <c r="N40" s="683">
        <v>-72</v>
      </c>
      <c r="O40" s="684"/>
      <c r="P40" s="954"/>
      <c r="Q40" s="683">
        <v>-72</v>
      </c>
      <c r="R40" s="955"/>
      <c r="S40" s="683"/>
      <c r="T40" s="683">
        <v>-72</v>
      </c>
      <c r="U40" s="956"/>
      <c r="V40" s="683"/>
      <c r="W40" s="683">
        <v>-71</v>
      </c>
      <c r="X40" s="956"/>
      <c r="Y40" s="683"/>
      <c r="Z40" s="683">
        <v>-70</v>
      </c>
      <c r="AA40" s="956"/>
      <c r="AB40" s="957"/>
      <c r="AC40" s="683">
        <v>-299</v>
      </c>
      <c r="AD40" s="958"/>
      <c r="AE40" s="958"/>
      <c r="AF40" s="683">
        <v>-285</v>
      </c>
      <c r="AI40" s="947"/>
    </row>
    <row r="41" spans="1:35" ht="12" customHeight="1" thickBot="1" x14ac:dyDescent="0.25">
      <c r="A41" s="1596" t="s">
        <v>288</v>
      </c>
      <c r="B41" s="1596"/>
      <c r="D41" s="897"/>
      <c r="E41" s="959">
        <v>62</v>
      </c>
      <c r="F41" s="960"/>
      <c r="G41" s="952"/>
      <c r="H41" s="959">
        <v>43</v>
      </c>
      <c r="I41" s="909"/>
      <c r="J41" s="952"/>
      <c r="K41" s="959">
        <v>55</v>
      </c>
      <c r="L41" s="909"/>
      <c r="M41" s="952"/>
      <c r="N41" s="959">
        <v>55</v>
      </c>
      <c r="O41" s="909"/>
      <c r="P41" s="949"/>
      <c r="Q41" s="959">
        <v>53</v>
      </c>
      <c r="R41" s="950"/>
      <c r="S41" s="941"/>
      <c r="T41" s="959">
        <v>56</v>
      </c>
      <c r="U41" s="951"/>
      <c r="V41" s="941"/>
      <c r="W41" s="959">
        <v>59</v>
      </c>
      <c r="X41" s="951"/>
      <c r="Y41" s="941"/>
      <c r="Z41" s="959">
        <v>52</v>
      </c>
      <c r="AA41" s="951"/>
      <c r="AB41" s="952"/>
      <c r="AC41" s="959">
        <v>215</v>
      </c>
      <c r="AD41" s="953"/>
      <c r="AE41" s="953"/>
      <c r="AF41" s="959">
        <v>220</v>
      </c>
      <c r="AI41" s="947"/>
    </row>
    <row r="42" spans="1:35" ht="12" customHeight="1" thickTop="1" x14ac:dyDescent="0.2">
      <c r="A42" s="1267"/>
      <c r="B42" s="1267"/>
      <c r="D42" s="897"/>
      <c r="E42" s="683"/>
      <c r="F42" s="697"/>
      <c r="G42" s="663"/>
      <c r="H42" s="683"/>
      <c r="I42" s="684"/>
      <c r="J42" s="663"/>
      <c r="K42" s="683"/>
      <c r="L42" s="684"/>
      <c r="M42" s="663"/>
      <c r="N42" s="683"/>
      <c r="O42" s="684"/>
      <c r="P42" s="954"/>
      <c r="Q42" s="683"/>
      <c r="R42" s="955"/>
      <c r="S42" s="683"/>
      <c r="T42" s="683"/>
      <c r="U42" s="956"/>
      <c r="V42" s="683"/>
      <c r="W42" s="683"/>
      <c r="X42" s="956"/>
      <c r="Y42" s="683"/>
      <c r="Z42" s="683"/>
      <c r="AA42" s="956"/>
      <c r="AB42" s="957"/>
      <c r="AC42" s="683"/>
      <c r="AD42" s="958"/>
      <c r="AE42" s="958"/>
      <c r="AF42" s="683"/>
      <c r="AI42" s="947"/>
    </row>
    <row r="43" spans="1:35" ht="14.45" customHeight="1" thickBot="1" x14ac:dyDescent="0.25">
      <c r="A43" s="1687" t="s">
        <v>350</v>
      </c>
      <c r="B43" s="1595"/>
      <c r="D43" s="897"/>
      <c r="E43" s="961">
        <v>34927</v>
      </c>
      <c r="F43" s="962"/>
      <c r="G43" s="957"/>
      <c r="H43" s="961">
        <v>31031</v>
      </c>
      <c r="I43" s="711"/>
      <c r="J43" s="957"/>
      <c r="K43" s="961">
        <v>33105</v>
      </c>
      <c r="L43" s="711"/>
      <c r="M43" s="957"/>
      <c r="N43" s="961">
        <v>28425</v>
      </c>
      <c r="O43" s="711"/>
      <c r="P43" s="712"/>
      <c r="Q43" s="961">
        <v>46421</v>
      </c>
      <c r="R43" s="714"/>
      <c r="S43" s="713"/>
      <c r="T43" s="961">
        <v>35454</v>
      </c>
      <c r="U43" s="963"/>
      <c r="V43" s="713"/>
      <c r="W43" s="961">
        <v>37021</v>
      </c>
      <c r="X43" s="963"/>
      <c r="Y43" s="713"/>
      <c r="Z43" s="961">
        <v>30479</v>
      </c>
      <c r="AA43" s="963"/>
      <c r="AB43" s="964"/>
      <c r="AC43" s="961">
        <v>127488</v>
      </c>
      <c r="AD43" s="965"/>
      <c r="AE43" s="965"/>
      <c r="AF43" s="961">
        <v>149375</v>
      </c>
      <c r="AI43" s="947"/>
    </row>
    <row r="44" spans="1:35" ht="12" customHeight="1" thickTop="1" x14ac:dyDescent="0.2">
      <c r="A44" s="1684"/>
      <c r="B44" s="1684"/>
      <c r="D44" s="897"/>
      <c r="E44" s="569"/>
      <c r="F44" s="697"/>
      <c r="G44" s="663"/>
      <c r="H44" s="568"/>
      <c r="I44" s="569"/>
      <c r="J44" s="663"/>
      <c r="K44" s="568"/>
      <c r="L44" s="569"/>
      <c r="M44" s="663"/>
      <c r="N44" s="568"/>
      <c r="O44" s="569"/>
      <c r="P44" s="561"/>
      <c r="Q44" s="569"/>
      <c r="R44" s="563"/>
      <c r="S44" s="562"/>
      <c r="T44" s="568"/>
      <c r="U44" s="715"/>
      <c r="V44" s="562"/>
      <c r="W44" s="568"/>
      <c r="X44" s="715"/>
      <c r="Y44" s="562"/>
      <c r="Z44" s="568"/>
      <c r="AA44" s="715"/>
      <c r="AB44" s="716"/>
      <c r="AC44" s="568"/>
      <c r="AD44" s="717"/>
      <c r="AE44" s="717"/>
      <c r="AF44" s="568"/>
      <c r="AI44" s="947"/>
    </row>
    <row r="45" spans="1:35" x14ac:dyDescent="0.2">
      <c r="A45" s="1595" t="s">
        <v>700</v>
      </c>
      <c r="B45" s="1595"/>
      <c r="D45" s="897"/>
      <c r="E45" s="684"/>
      <c r="F45" s="697"/>
      <c r="G45" s="663"/>
      <c r="H45" s="682"/>
      <c r="I45" s="684"/>
      <c r="J45" s="663"/>
      <c r="K45" s="682"/>
      <c r="L45" s="684"/>
      <c r="M45" s="663"/>
      <c r="N45" s="682"/>
      <c r="O45" s="684"/>
      <c r="P45" s="954"/>
      <c r="Q45" s="684"/>
      <c r="R45" s="955"/>
      <c r="S45" s="683"/>
      <c r="T45" s="682"/>
      <c r="U45" s="956"/>
      <c r="V45" s="683"/>
      <c r="W45" s="682"/>
      <c r="X45" s="956"/>
      <c r="Y45" s="683"/>
      <c r="Z45" s="682"/>
      <c r="AA45" s="956"/>
      <c r="AB45" s="957"/>
      <c r="AC45" s="682"/>
      <c r="AD45" s="958"/>
      <c r="AE45" s="958"/>
      <c r="AF45" s="682"/>
      <c r="AI45" s="947"/>
    </row>
    <row r="46" spans="1:35" ht="12" customHeight="1" x14ac:dyDescent="0.2">
      <c r="A46" s="1685" t="s">
        <v>546</v>
      </c>
      <c r="B46" s="1685"/>
      <c r="D46" s="897"/>
      <c r="E46" s="683"/>
      <c r="F46" s="962"/>
      <c r="G46" s="957"/>
      <c r="H46" s="681"/>
      <c r="I46" s="684"/>
      <c r="J46" s="957"/>
      <c r="K46" s="681"/>
      <c r="L46" s="684"/>
      <c r="M46" s="957"/>
      <c r="N46" s="681"/>
      <c r="O46" s="684"/>
      <c r="P46" s="954"/>
      <c r="Q46" s="683"/>
      <c r="R46" s="955"/>
      <c r="S46" s="683"/>
      <c r="T46" s="681"/>
      <c r="U46" s="956"/>
      <c r="V46" s="683"/>
      <c r="W46" s="681"/>
      <c r="X46" s="956"/>
      <c r="Y46" s="683"/>
      <c r="Z46" s="681"/>
      <c r="AA46" s="956"/>
      <c r="AB46" s="957"/>
      <c r="AC46" s="681"/>
      <c r="AD46" s="958"/>
      <c r="AE46" s="958"/>
      <c r="AF46" s="681"/>
      <c r="AI46" s="947"/>
    </row>
    <row r="47" spans="1:35" ht="12" customHeight="1" x14ac:dyDescent="0.2">
      <c r="A47" s="1596" t="s">
        <v>279</v>
      </c>
      <c r="B47" s="1596"/>
      <c r="D47" s="897"/>
      <c r="E47" s="683">
        <v>1816</v>
      </c>
      <c r="F47" s="962"/>
      <c r="G47" s="957"/>
      <c r="H47" s="681">
        <v>1818</v>
      </c>
      <c r="I47" s="684"/>
      <c r="J47" s="957"/>
      <c r="K47" s="681">
        <v>1822</v>
      </c>
      <c r="L47" s="684"/>
      <c r="M47" s="957"/>
      <c r="N47" s="681">
        <v>1823</v>
      </c>
      <c r="O47" s="684"/>
      <c r="P47" s="954"/>
      <c r="Q47" s="683">
        <v>1831</v>
      </c>
      <c r="R47" s="955"/>
      <c r="S47" s="683"/>
      <c r="T47" s="681">
        <v>1820</v>
      </c>
      <c r="U47" s="956"/>
      <c r="V47" s="683"/>
      <c r="W47" s="681">
        <v>1819</v>
      </c>
      <c r="X47" s="956"/>
      <c r="Y47" s="683"/>
      <c r="Z47" s="681">
        <v>1816</v>
      </c>
      <c r="AA47" s="956"/>
      <c r="AB47" s="957"/>
      <c r="AC47" s="683">
        <v>1816</v>
      </c>
      <c r="AD47" s="958"/>
      <c r="AE47" s="958"/>
      <c r="AF47" s="683">
        <v>1831</v>
      </c>
      <c r="AI47" s="947"/>
    </row>
    <row r="48" spans="1:35" ht="12" customHeight="1" x14ac:dyDescent="0.2">
      <c r="A48" s="1596" t="s">
        <v>280</v>
      </c>
      <c r="B48" s="1596"/>
      <c r="D48" s="897"/>
      <c r="E48" s="683">
        <v>105</v>
      </c>
      <c r="F48" s="962"/>
      <c r="G48" s="957"/>
      <c r="H48" s="683">
        <v>106</v>
      </c>
      <c r="I48" s="684"/>
      <c r="J48" s="957"/>
      <c r="K48" s="683">
        <v>109</v>
      </c>
      <c r="L48" s="684"/>
      <c r="M48" s="957"/>
      <c r="N48" s="683">
        <v>111</v>
      </c>
      <c r="O48" s="684"/>
      <c r="P48" s="954"/>
      <c r="Q48" s="683">
        <v>112</v>
      </c>
      <c r="R48" s="955"/>
      <c r="S48" s="683"/>
      <c r="T48" s="683">
        <v>115</v>
      </c>
      <c r="U48" s="956"/>
      <c r="V48" s="683"/>
      <c r="W48" s="683">
        <v>117</v>
      </c>
      <c r="X48" s="956"/>
      <c r="Y48" s="683"/>
      <c r="Z48" s="683">
        <v>119</v>
      </c>
      <c r="AA48" s="956"/>
      <c r="AB48" s="957"/>
      <c r="AC48" s="683">
        <v>105</v>
      </c>
      <c r="AD48" s="958"/>
      <c r="AE48" s="958"/>
      <c r="AF48" s="683">
        <v>112</v>
      </c>
      <c r="AI48" s="947"/>
    </row>
    <row r="49" spans="1:35" ht="12" customHeight="1" x14ac:dyDescent="0.2">
      <c r="A49" s="1686" t="s">
        <v>281</v>
      </c>
      <c r="B49" s="1686"/>
      <c r="D49" s="897"/>
      <c r="E49" s="683">
        <v>2</v>
      </c>
      <c r="F49" s="962"/>
      <c r="G49" s="957"/>
      <c r="H49" s="683">
        <v>2</v>
      </c>
      <c r="I49" s="684"/>
      <c r="J49" s="957"/>
      <c r="K49" s="683">
        <v>2</v>
      </c>
      <c r="L49" s="684"/>
      <c r="M49" s="957"/>
      <c r="N49" s="683">
        <v>2</v>
      </c>
      <c r="O49" s="684"/>
      <c r="P49" s="954"/>
      <c r="Q49" s="683">
        <v>2</v>
      </c>
      <c r="R49" s="955"/>
      <c r="S49" s="683"/>
      <c r="T49" s="683">
        <v>2</v>
      </c>
      <c r="U49" s="956"/>
      <c r="V49" s="683"/>
      <c r="W49" s="683">
        <v>2</v>
      </c>
      <c r="X49" s="956"/>
      <c r="Y49" s="683"/>
      <c r="Z49" s="683">
        <v>2</v>
      </c>
      <c r="AA49" s="956"/>
      <c r="AB49" s="957"/>
      <c r="AC49" s="683">
        <v>2</v>
      </c>
      <c r="AD49" s="958"/>
      <c r="AE49" s="958"/>
      <c r="AF49" s="683">
        <v>2</v>
      </c>
      <c r="AI49" s="947"/>
    </row>
    <row r="50" spans="1:35" ht="13.5" thickBot="1" x14ac:dyDescent="0.25">
      <c r="A50" s="1596" t="s">
        <v>147</v>
      </c>
      <c r="B50" s="1596"/>
      <c r="D50" s="897"/>
      <c r="E50" s="966">
        <v>1923</v>
      </c>
      <c r="F50" s="962"/>
      <c r="G50" s="957"/>
      <c r="H50" s="966">
        <f>SUM(H47:H49)</f>
        <v>1926</v>
      </c>
      <c r="I50" s="684"/>
      <c r="J50" s="957"/>
      <c r="K50" s="966">
        <f>SUM(K47:K49)</f>
        <v>1933</v>
      </c>
      <c r="L50" s="684"/>
      <c r="M50" s="957"/>
      <c r="N50" s="966">
        <f>SUM(N47:N49)</f>
        <v>1936</v>
      </c>
      <c r="O50" s="684"/>
      <c r="P50" s="954"/>
      <c r="Q50" s="966">
        <f>SUM(Q47:Q49)</f>
        <v>1945</v>
      </c>
      <c r="R50" s="955"/>
      <c r="S50" s="683"/>
      <c r="T50" s="966">
        <f>SUM(T47:T49)</f>
        <v>1937</v>
      </c>
      <c r="U50" s="956"/>
      <c r="V50" s="683"/>
      <c r="W50" s="966">
        <f>SUM(W47:W49)</f>
        <v>1938</v>
      </c>
      <c r="X50" s="956"/>
      <c r="Y50" s="683"/>
      <c r="Z50" s="966">
        <f>SUM(Z47:Z49)</f>
        <v>1937</v>
      </c>
      <c r="AA50" s="956"/>
      <c r="AB50" s="957"/>
      <c r="AC50" s="966">
        <f>SUM(AC47:AC49)</f>
        <v>1923</v>
      </c>
      <c r="AD50" s="958"/>
      <c r="AE50" s="958"/>
      <c r="AF50" s="966">
        <f>SUM(AF47:AF49)</f>
        <v>1945</v>
      </c>
      <c r="AI50" s="947"/>
    </row>
    <row r="51" spans="1:35" ht="12" customHeight="1" thickTop="1" x14ac:dyDescent="0.2">
      <c r="D51" s="665"/>
      <c r="E51" s="661"/>
      <c r="F51" s="662"/>
      <c r="G51" s="663"/>
      <c r="H51" s="663"/>
      <c r="I51" s="709"/>
      <c r="J51" s="663"/>
      <c r="K51" s="663"/>
      <c r="L51" s="709"/>
      <c r="M51" s="663"/>
      <c r="N51" s="663"/>
      <c r="O51" s="709"/>
      <c r="P51" s="665"/>
      <c r="Q51" s="967"/>
      <c r="R51" s="662"/>
      <c r="S51" s="663"/>
      <c r="T51" s="663"/>
      <c r="U51" s="709"/>
      <c r="V51" s="663"/>
      <c r="W51" s="663"/>
      <c r="X51" s="709"/>
      <c r="Y51" s="663"/>
      <c r="Z51" s="663"/>
      <c r="AA51" s="709"/>
      <c r="AB51" s="663"/>
      <c r="AC51" s="663"/>
      <c r="AD51" s="709"/>
      <c r="AE51" s="709"/>
      <c r="AF51" s="663"/>
    </row>
    <row r="52" spans="1:35" ht="12" customHeight="1" x14ac:dyDescent="0.2">
      <c r="M52" s="663"/>
      <c r="N52" s="663"/>
      <c r="O52" s="663"/>
      <c r="Y52" s="663"/>
      <c r="Z52" s="663"/>
      <c r="AA52" s="663"/>
    </row>
    <row r="53" spans="1:35" ht="24" customHeight="1" x14ac:dyDescent="0.2">
      <c r="A53" s="910" t="s">
        <v>240</v>
      </c>
      <c r="B53" s="1520" t="s">
        <v>468</v>
      </c>
      <c r="C53" s="1520"/>
      <c r="D53" s="1520"/>
      <c r="E53" s="1520"/>
      <c r="F53" s="1520"/>
      <c r="G53" s="1520"/>
      <c r="H53" s="1520"/>
      <c r="I53" s="1520"/>
      <c r="J53" s="1520"/>
      <c r="K53" s="1520"/>
      <c r="L53" s="1520"/>
      <c r="M53" s="1520"/>
      <c r="N53" s="1520"/>
      <c r="O53" s="1520"/>
      <c r="P53" s="1520"/>
      <c r="Q53" s="1520"/>
      <c r="R53" s="1520"/>
      <c r="S53" s="1520"/>
      <c r="T53" s="1520"/>
      <c r="U53" s="1520"/>
      <c r="V53" s="1520"/>
      <c r="W53" s="1520"/>
      <c r="X53" s="1520"/>
      <c r="Y53" s="1520"/>
      <c r="Z53" s="1520"/>
      <c r="AA53" s="1520"/>
      <c r="AB53" s="1520"/>
      <c r="AC53" s="1520"/>
      <c r="AD53" s="1520"/>
      <c r="AE53" s="1520"/>
      <c r="AF53" s="1520"/>
    </row>
    <row r="54" spans="1:35" ht="12" customHeight="1" x14ac:dyDescent="0.2">
      <c r="A54" s="910" t="s">
        <v>241</v>
      </c>
      <c r="B54" s="1520" t="s">
        <v>282</v>
      </c>
      <c r="C54" s="1520"/>
      <c r="D54" s="1520"/>
      <c r="E54" s="1520"/>
      <c r="F54" s="1520"/>
      <c r="G54" s="1520"/>
      <c r="H54" s="1520"/>
      <c r="I54" s="1520"/>
      <c r="J54" s="1520"/>
      <c r="K54" s="1520"/>
      <c r="L54" s="1520"/>
      <c r="M54" s="1520"/>
      <c r="N54" s="1520"/>
      <c r="O54" s="1520"/>
      <c r="P54" s="1520"/>
      <c r="Q54" s="1520"/>
      <c r="R54" s="1520"/>
      <c r="S54" s="1520"/>
      <c r="T54" s="1520"/>
      <c r="U54" s="1520"/>
      <c r="V54" s="1520"/>
      <c r="W54" s="1520"/>
      <c r="X54" s="1520"/>
      <c r="Y54" s="1520"/>
      <c r="Z54" s="1520"/>
      <c r="AA54" s="1520"/>
      <c r="AB54" s="1520"/>
      <c r="AC54" s="1520"/>
      <c r="AD54" s="1520"/>
      <c r="AE54" s="1520"/>
      <c r="AF54" s="1520"/>
    </row>
    <row r="55" spans="1:35" ht="12" customHeight="1" x14ac:dyDescent="0.2">
      <c r="A55" s="968" t="s">
        <v>332</v>
      </c>
      <c r="B55" s="1520" t="s">
        <v>283</v>
      </c>
      <c r="C55" s="1520"/>
      <c r="D55" s="1520"/>
      <c r="E55" s="1520"/>
      <c r="F55" s="1520"/>
      <c r="G55" s="1520"/>
      <c r="H55" s="1520"/>
      <c r="I55" s="1520"/>
      <c r="J55" s="1520"/>
      <c r="K55" s="1520"/>
      <c r="L55" s="1520"/>
      <c r="M55" s="1520"/>
      <c r="N55" s="1520"/>
      <c r="O55" s="1520"/>
      <c r="P55" s="1520"/>
      <c r="Q55" s="1520"/>
      <c r="R55" s="1520"/>
      <c r="S55" s="1520"/>
      <c r="T55" s="1520"/>
      <c r="U55" s="1520"/>
      <c r="V55" s="1520"/>
      <c r="W55" s="1520"/>
      <c r="X55" s="1520"/>
      <c r="Y55" s="1520"/>
      <c r="Z55" s="1520"/>
      <c r="AA55" s="1520"/>
      <c r="AB55" s="1520"/>
      <c r="AC55" s="1520"/>
      <c r="AD55" s="1520"/>
      <c r="AE55" s="1520"/>
      <c r="AF55" s="1520"/>
    </row>
  </sheetData>
  <sheetProtection formatCells="0" formatColumns="0" formatRows="0" insertColumns="0" insertRows="0" insertHyperlinks="0" deleteColumns="0" deleteRows="0" sort="0" autoFilter="0" pivotTables="0"/>
  <customSheetViews>
    <customSheetView guid="{37FF72F6-90B1-42B8-8DBF-DD3FAC5BA85D}" fitToPage="1" topLeftCell="A13">
      <selection activeCell="B55" sqref="B55:AF55"/>
      <pageMargins left="0.25" right="0.25" top="0.5" bottom="0.5" header="0.3" footer="0.3"/>
      <printOptions horizontalCentered="1"/>
      <pageSetup scale="68"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68"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68"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8" orientation="landscape" r:id="rId4"/>
      <headerFooter>
        <oddFooter>&amp;L&amp;K0070C0The Allstate Corporation 4Q19 Supplement&amp;R&amp;K000000&amp;A</oddFooter>
      </headerFooter>
    </customSheetView>
    <customSheetView guid="{0B7FDDCE-76D6-4341-B795-862A34477CB3}" fitToPage="1">
      <selection sqref="A1:AF1"/>
      <pageMargins left="0.25" right="0.25" top="0.5" bottom="0.5" header="0.3" footer="0.3"/>
      <printOptions horizontalCentered="1"/>
      <pageSetup scale="68"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68" orientation="landscape" r:id="rId6"/>
      <headerFooter>
        <oddFooter>&amp;L&amp;K0070C0The Allstate Corporation 4Q19 Supplement&amp;R&amp;K000000&amp;A</oddFooter>
      </headerFooter>
    </customSheetView>
  </customSheetViews>
  <mergeCells count="49">
    <mergeCell ref="A14:B14"/>
    <mergeCell ref="A15:B15"/>
    <mergeCell ref="A16:B16"/>
    <mergeCell ref="A17:B17"/>
    <mergeCell ref="A9:B9"/>
    <mergeCell ref="A10:B10"/>
    <mergeCell ref="A11:B11"/>
    <mergeCell ref="A12:B12"/>
    <mergeCell ref="A13:B13"/>
    <mergeCell ref="A8:B8"/>
    <mergeCell ref="A4:B4"/>
    <mergeCell ref="A1:AF1"/>
    <mergeCell ref="A2:AF2"/>
    <mergeCell ref="D4:Z4"/>
    <mergeCell ref="A18:B18"/>
    <mergeCell ref="A19:B19"/>
    <mergeCell ref="A22:B22"/>
    <mergeCell ref="A23:B23"/>
    <mergeCell ref="A24:B24"/>
    <mergeCell ref="A21:B21"/>
    <mergeCell ref="A20:B20"/>
    <mergeCell ref="A25:B25"/>
    <mergeCell ref="A26:B26"/>
    <mergeCell ref="A27:B27"/>
    <mergeCell ref="A28:B28"/>
    <mergeCell ref="A29:B29"/>
    <mergeCell ref="A30:B30"/>
    <mergeCell ref="A43:B43"/>
    <mergeCell ref="A32:B32"/>
    <mergeCell ref="A33:B33"/>
    <mergeCell ref="A34:B34"/>
    <mergeCell ref="A35:B35"/>
    <mergeCell ref="A36:B36"/>
    <mergeCell ref="B53:AF53"/>
    <mergeCell ref="B54:AF54"/>
    <mergeCell ref="B55:AF55"/>
    <mergeCell ref="AC4:AF4"/>
    <mergeCell ref="A37:B37"/>
    <mergeCell ref="A38:B38"/>
    <mergeCell ref="A39:B39"/>
    <mergeCell ref="A40:B40"/>
    <mergeCell ref="A41:B41"/>
    <mergeCell ref="A44:B44"/>
    <mergeCell ref="A45:B45"/>
    <mergeCell ref="A46:B46"/>
    <mergeCell ref="A48:B48"/>
    <mergeCell ref="A50:B50"/>
    <mergeCell ref="A47:B47"/>
    <mergeCell ref="A49:B49"/>
  </mergeCells>
  <printOptions horizontalCentered="1"/>
  <pageMargins left="0.25" right="0.25" top="0.5" bottom="0.5" header="0.3" footer="0.3"/>
  <pageSetup scale="72" orientation="landscape" r:id="rId7"/>
  <headerFooter>
    <oddFooter>&amp;L&amp;K0070C0The Allstate Corporation 4Q19 Supplement&amp;R&amp;K000000&amp;A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65"/>
  <sheetViews>
    <sheetView zoomScaleNormal="100" workbookViewId="0">
      <selection sqref="A1:AF1"/>
    </sheetView>
  </sheetViews>
  <sheetFormatPr defaultColWidth="13.7109375" defaultRowHeight="14.25" x14ac:dyDescent="0.2"/>
  <cols>
    <col min="1" max="1" width="3" style="42" customWidth="1"/>
    <col min="2" max="2" width="53.7109375" style="42" customWidth="1"/>
    <col min="3" max="3" width="2.28515625" customWidth="1"/>
    <col min="4" max="4" width="2.28515625" style="517" customWidth="1"/>
    <col min="5" max="5" width="10.28515625" style="517" customWidth="1"/>
    <col min="6" max="6" width="2.28515625" style="517" customWidth="1"/>
    <col min="7" max="7" width="2.28515625" style="312" customWidth="1"/>
    <col min="8" max="8" width="10.28515625" style="312" customWidth="1"/>
    <col min="9" max="9" width="2.28515625" style="312" customWidth="1"/>
    <col min="10" max="10" width="2.28515625" style="141" customWidth="1"/>
    <col min="11" max="11" width="10.28515625" style="141" customWidth="1"/>
    <col min="12" max="12" width="2.28515625" style="141" customWidth="1"/>
    <col min="13" max="13" width="2.28515625" customWidth="1"/>
    <col min="14" max="14" width="10.28515625" customWidth="1"/>
    <col min="15" max="15" width="2.28515625" style="29" customWidth="1"/>
    <col min="16" max="16" width="2.28515625" customWidth="1"/>
    <col min="17" max="17" width="10.28515625" customWidth="1"/>
    <col min="18" max="18" width="2.5703125" style="29" customWidth="1"/>
    <col min="19" max="19" width="2.28515625" customWidth="1"/>
    <col min="20" max="20" width="10.28515625" customWidth="1"/>
    <col min="21" max="21" width="2.5703125" customWidth="1"/>
    <col min="22" max="22" width="2.28515625" customWidth="1"/>
    <col min="23" max="23" width="10.28515625" customWidth="1"/>
    <col min="24" max="25" width="2.28515625" customWidth="1"/>
    <col min="26" max="26" width="10.28515625" customWidth="1"/>
    <col min="27" max="27" width="2.28515625" style="29" customWidth="1"/>
    <col min="28" max="28" width="2.28515625" customWidth="1"/>
    <col min="29" max="29" width="9.7109375" style="312" customWidth="1"/>
    <col min="30" max="30" width="2.28515625" style="29" customWidth="1"/>
    <col min="31" max="31" width="2.28515625" style="312" customWidth="1"/>
    <col min="32" max="32" width="9.7109375" style="312" customWidth="1"/>
  </cols>
  <sheetData>
    <row r="1" spans="1:33" ht="14.1" customHeight="1" x14ac:dyDescent="0.25">
      <c r="A1" s="1500" t="s">
        <v>6</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500"/>
      <c r="Z1" s="1500"/>
      <c r="AA1" s="1500"/>
      <c r="AB1" s="1500"/>
      <c r="AC1" s="1500"/>
      <c r="AD1" s="1500"/>
      <c r="AE1" s="1500"/>
      <c r="AF1" s="1500"/>
    </row>
    <row r="2" spans="1:33" ht="14.1" customHeight="1" x14ac:dyDescent="0.25">
      <c r="A2" s="1500" t="s">
        <v>475</v>
      </c>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c r="AB2" s="1500"/>
      <c r="AC2" s="1500"/>
      <c r="AD2" s="1500"/>
      <c r="AE2" s="1500"/>
      <c r="AF2" s="1500"/>
    </row>
    <row r="4" spans="1:33" ht="15.75" customHeight="1" x14ac:dyDescent="0.2">
      <c r="A4" s="1502" t="s">
        <v>7</v>
      </c>
      <c r="B4" s="1503"/>
      <c r="C4" s="629"/>
      <c r="D4" s="1506" t="s">
        <v>8</v>
      </c>
      <c r="E4" s="1506"/>
      <c r="F4" s="1506"/>
      <c r="G4" s="1506"/>
      <c r="H4" s="1506"/>
      <c r="I4" s="1506"/>
      <c r="J4" s="1506"/>
      <c r="K4" s="1506"/>
      <c r="L4" s="1506"/>
      <c r="M4" s="1506"/>
      <c r="N4" s="1506"/>
      <c r="O4" s="1506"/>
      <c r="P4" s="1506"/>
      <c r="Q4" s="1506"/>
      <c r="R4" s="1506"/>
      <c r="S4" s="1506"/>
      <c r="T4" s="1506"/>
      <c r="U4" s="1506"/>
      <c r="V4" s="1506"/>
      <c r="W4" s="1506"/>
      <c r="X4" s="1506"/>
      <c r="Y4" s="1506"/>
      <c r="Z4" s="1506"/>
      <c r="AA4" s="1506"/>
      <c r="AB4" s="542"/>
      <c r="AC4" s="1507" t="s">
        <v>9</v>
      </c>
      <c r="AD4" s="1508"/>
      <c r="AE4" s="1508"/>
      <c r="AF4" s="1508"/>
    </row>
    <row r="5" spans="1:33" ht="13.5" x14ac:dyDescent="0.2">
      <c r="A5" s="630"/>
      <c r="B5" s="630"/>
      <c r="C5" s="629"/>
      <c r="D5" s="629"/>
      <c r="E5" s="629"/>
      <c r="F5" s="629"/>
      <c r="G5" s="629"/>
      <c r="H5" s="629"/>
      <c r="I5" s="629"/>
      <c r="J5" s="629"/>
      <c r="K5" s="629"/>
      <c r="L5" s="629"/>
      <c r="M5" s="542"/>
      <c r="N5" s="542"/>
      <c r="O5" s="631"/>
      <c r="P5" s="542"/>
      <c r="Q5" s="542"/>
      <c r="R5" s="631"/>
      <c r="S5" s="542"/>
      <c r="T5" s="542"/>
      <c r="U5" s="542"/>
      <c r="V5" s="542"/>
      <c r="W5" s="542"/>
      <c r="X5" s="542"/>
      <c r="Y5" s="542"/>
      <c r="Z5" s="542"/>
      <c r="AA5" s="631"/>
      <c r="AB5" s="542"/>
      <c r="AC5" s="540"/>
      <c r="AD5" s="632"/>
      <c r="AE5" s="540"/>
      <c r="AF5" s="540"/>
    </row>
    <row r="6" spans="1:33" ht="25.9" customHeight="1" x14ac:dyDescent="0.25">
      <c r="A6" s="630"/>
      <c r="B6" s="630"/>
      <c r="C6" s="629"/>
      <c r="D6" s="536"/>
      <c r="E6" s="633" t="s">
        <v>630</v>
      </c>
      <c r="F6" s="634"/>
      <c r="G6" s="535"/>
      <c r="H6" s="533" t="s">
        <v>547</v>
      </c>
      <c r="I6" s="534"/>
      <c r="J6" s="535"/>
      <c r="K6" s="533" t="s">
        <v>493</v>
      </c>
      <c r="L6" s="534"/>
      <c r="M6" s="535"/>
      <c r="N6" s="533" t="s">
        <v>326</v>
      </c>
      <c r="O6" s="534"/>
      <c r="P6" s="536"/>
      <c r="Q6" s="537" t="s">
        <v>10</v>
      </c>
      <c r="R6" s="538"/>
      <c r="S6" s="539"/>
      <c r="T6" s="533" t="s">
        <v>327</v>
      </c>
      <c r="U6" s="534"/>
      <c r="V6" s="539"/>
      <c r="W6" s="533" t="s">
        <v>0</v>
      </c>
      <c r="X6" s="534"/>
      <c r="Y6" s="539"/>
      <c r="Z6" s="533" t="s">
        <v>1</v>
      </c>
      <c r="AA6" s="534"/>
      <c r="AB6" s="535"/>
      <c r="AC6" s="533" t="s">
        <v>630</v>
      </c>
      <c r="AD6" s="541"/>
      <c r="AE6" s="635"/>
      <c r="AF6" s="533" t="s">
        <v>10</v>
      </c>
    </row>
    <row r="7" spans="1:33" ht="15.75" customHeight="1" x14ac:dyDescent="0.2">
      <c r="A7" s="1504" t="s">
        <v>11</v>
      </c>
      <c r="B7" s="1505"/>
      <c r="C7" s="629"/>
      <c r="D7" s="543"/>
      <c r="E7" s="540"/>
      <c r="F7" s="544"/>
      <c r="G7" s="542"/>
      <c r="H7" s="540"/>
      <c r="I7" s="541"/>
      <c r="J7" s="542"/>
      <c r="K7" s="540"/>
      <c r="L7" s="541"/>
      <c r="M7" s="542"/>
      <c r="N7" s="540"/>
      <c r="O7" s="541"/>
      <c r="P7" s="543"/>
      <c r="Q7" s="540"/>
      <c r="R7" s="544"/>
      <c r="S7" s="542"/>
      <c r="T7" s="540"/>
      <c r="U7" s="541"/>
      <c r="V7" s="542"/>
      <c r="W7" s="540"/>
      <c r="X7" s="541"/>
      <c r="Y7" s="542"/>
      <c r="Z7" s="540"/>
      <c r="AA7" s="541"/>
      <c r="AB7" s="542"/>
      <c r="AC7" s="542"/>
      <c r="AD7" s="541"/>
      <c r="AE7" s="635"/>
      <c r="AF7" s="540"/>
    </row>
    <row r="8" spans="1:33" s="39" customFormat="1" ht="14.1" customHeight="1" x14ac:dyDescent="0.2">
      <c r="A8" s="1501" t="s">
        <v>461</v>
      </c>
      <c r="B8" s="1501"/>
      <c r="C8" s="636"/>
      <c r="D8" s="637"/>
      <c r="E8" s="375">
        <v>9194</v>
      </c>
      <c r="F8" s="547"/>
      <c r="G8" s="525"/>
      <c r="H8" s="375">
        <v>9094</v>
      </c>
      <c r="I8" s="545"/>
      <c r="J8" s="525"/>
      <c r="K8" s="375">
        <v>8986</v>
      </c>
      <c r="L8" s="545"/>
      <c r="M8" s="525"/>
      <c r="N8" s="375">
        <v>8802</v>
      </c>
      <c r="O8" s="545"/>
      <c r="P8" s="546"/>
      <c r="Q8" s="525">
        <v>8707</v>
      </c>
      <c r="R8" s="547"/>
      <c r="S8" s="525"/>
      <c r="T8" s="375">
        <v>8595</v>
      </c>
      <c r="U8" s="545"/>
      <c r="V8" s="525"/>
      <c r="W8" s="375">
        <v>8460</v>
      </c>
      <c r="X8" s="545"/>
      <c r="Y8" s="525"/>
      <c r="Z8" s="375">
        <v>8286</v>
      </c>
      <c r="AA8" s="545"/>
      <c r="AB8" s="525"/>
      <c r="AC8" s="525">
        <v>36076</v>
      </c>
      <c r="AD8" s="545"/>
      <c r="AE8" s="638"/>
      <c r="AF8" s="525">
        <v>34048</v>
      </c>
    </row>
    <row r="9" spans="1:33" ht="14.1" customHeight="1" x14ac:dyDescent="0.2">
      <c r="A9" s="1501" t="s">
        <v>462</v>
      </c>
      <c r="B9" s="1501"/>
      <c r="C9" s="629"/>
      <c r="D9" s="543"/>
      <c r="E9" s="380">
        <v>627</v>
      </c>
      <c r="F9" s="639"/>
      <c r="G9" s="549"/>
      <c r="H9" s="380">
        <v>625</v>
      </c>
      <c r="I9" s="548"/>
      <c r="J9" s="549"/>
      <c r="K9" s="380">
        <v>621</v>
      </c>
      <c r="L9" s="548"/>
      <c r="M9" s="549"/>
      <c r="N9" s="380">
        <v>628</v>
      </c>
      <c r="O9" s="548"/>
      <c r="P9" s="550"/>
      <c r="Q9" s="526">
        <v>625</v>
      </c>
      <c r="R9" s="551"/>
      <c r="S9" s="526"/>
      <c r="T9" s="380">
        <v>612</v>
      </c>
      <c r="U9" s="548"/>
      <c r="V9" s="526"/>
      <c r="W9" s="380">
        <v>612</v>
      </c>
      <c r="X9" s="548"/>
      <c r="Y9" s="526"/>
      <c r="Z9" s="380">
        <v>616</v>
      </c>
      <c r="AA9" s="548"/>
      <c r="AB9" s="526"/>
      <c r="AC9" s="526">
        <v>2501</v>
      </c>
      <c r="AD9" s="548"/>
      <c r="AE9" s="553"/>
      <c r="AF9" s="526">
        <v>2465</v>
      </c>
      <c r="AG9" s="421"/>
    </row>
    <row r="10" spans="1:33" ht="14.1" customHeight="1" x14ac:dyDescent="0.2">
      <c r="A10" s="1501" t="s">
        <v>463</v>
      </c>
      <c r="B10" s="1501"/>
      <c r="C10" s="629"/>
      <c r="D10" s="543"/>
      <c r="E10" s="380">
        <v>260</v>
      </c>
      <c r="F10" s="639"/>
      <c r="G10" s="549"/>
      <c r="H10" s="380">
        <v>273</v>
      </c>
      <c r="I10" s="548"/>
      <c r="J10" s="549"/>
      <c r="K10" s="380">
        <v>271</v>
      </c>
      <c r="L10" s="548"/>
      <c r="M10" s="549"/>
      <c r="N10" s="380">
        <v>250</v>
      </c>
      <c r="O10" s="548"/>
      <c r="P10" s="550"/>
      <c r="Q10" s="526">
        <v>257</v>
      </c>
      <c r="R10" s="551"/>
      <c r="S10" s="526"/>
      <c r="T10" s="380">
        <v>238</v>
      </c>
      <c r="U10" s="548"/>
      <c r="V10" s="526"/>
      <c r="W10" s="380">
        <v>228</v>
      </c>
      <c r="X10" s="548"/>
      <c r="Y10" s="526"/>
      <c r="Z10" s="380">
        <v>216</v>
      </c>
      <c r="AA10" s="548"/>
      <c r="AB10" s="526"/>
      <c r="AC10" s="526">
        <v>1054</v>
      </c>
      <c r="AD10" s="548"/>
      <c r="AE10" s="553"/>
      <c r="AF10" s="526">
        <v>939</v>
      </c>
      <c r="AG10" s="421"/>
    </row>
    <row r="11" spans="1:33" ht="12" customHeight="1" x14ac:dyDescent="0.2">
      <c r="A11" s="1501" t="s">
        <v>12</v>
      </c>
      <c r="B11" s="1501"/>
      <c r="C11" s="629"/>
      <c r="D11" s="543"/>
      <c r="E11" s="380">
        <v>689</v>
      </c>
      <c r="F11" s="639"/>
      <c r="G11" s="549"/>
      <c r="H11" s="380">
        <v>880</v>
      </c>
      <c r="I11" s="548"/>
      <c r="J11" s="549"/>
      <c r="K11" s="380">
        <v>942</v>
      </c>
      <c r="L11" s="548"/>
      <c r="M11" s="549"/>
      <c r="N11" s="380">
        <v>648</v>
      </c>
      <c r="O11" s="548"/>
      <c r="P11" s="550"/>
      <c r="Q11" s="526">
        <v>786</v>
      </c>
      <c r="R11" s="551"/>
      <c r="S11" s="526"/>
      <c r="T11" s="380">
        <v>844</v>
      </c>
      <c r="U11" s="548"/>
      <c r="V11" s="526"/>
      <c r="W11" s="380">
        <v>824</v>
      </c>
      <c r="X11" s="548"/>
      <c r="Y11" s="526"/>
      <c r="Z11" s="380">
        <v>786</v>
      </c>
      <c r="AA11" s="548"/>
      <c r="AB11" s="526"/>
      <c r="AC11" s="526">
        <v>3159</v>
      </c>
      <c r="AD11" s="548"/>
      <c r="AE11" s="553"/>
      <c r="AF11" s="526">
        <v>3240</v>
      </c>
      <c r="AG11" s="421"/>
    </row>
    <row r="12" spans="1:33" ht="12" customHeight="1" x14ac:dyDescent="0.2">
      <c r="A12" s="1501" t="s">
        <v>13</v>
      </c>
      <c r="B12" s="1501"/>
      <c r="C12" s="629"/>
      <c r="D12" s="543"/>
      <c r="E12" s="552"/>
      <c r="F12" s="639"/>
      <c r="G12" s="549"/>
      <c r="H12" s="552"/>
      <c r="I12" s="548"/>
      <c r="J12" s="549"/>
      <c r="K12" s="552"/>
      <c r="L12" s="548"/>
      <c r="M12" s="549"/>
      <c r="N12" s="552"/>
      <c r="O12" s="548"/>
      <c r="P12" s="550"/>
      <c r="Q12" s="553"/>
      <c r="R12" s="551"/>
      <c r="S12" s="526"/>
      <c r="T12" s="552"/>
      <c r="U12" s="548"/>
      <c r="V12" s="526"/>
      <c r="W12" s="552"/>
      <c r="X12" s="548"/>
      <c r="Y12" s="526"/>
      <c r="Z12" s="552"/>
      <c r="AA12" s="548"/>
      <c r="AB12" s="526"/>
      <c r="AC12" s="553"/>
      <c r="AD12" s="548"/>
      <c r="AE12" s="553"/>
      <c r="AF12" s="553"/>
      <c r="AG12" s="421"/>
    </row>
    <row r="13" spans="1:33" ht="12" customHeight="1" x14ac:dyDescent="0.2">
      <c r="A13" s="1510" t="s">
        <v>14</v>
      </c>
      <c r="B13" s="1510"/>
      <c r="C13" s="629"/>
      <c r="D13" s="543"/>
      <c r="E13" s="380">
        <v>-4</v>
      </c>
      <c r="F13" s="639"/>
      <c r="G13" s="549"/>
      <c r="H13" s="380">
        <v>-16</v>
      </c>
      <c r="I13" s="548"/>
      <c r="J13" s="549"/>
      <c r="K13" s="380">
        <v>-12</v>
      </c>
      <c r="L13" s="548"/>
      <c r="M13" s="549"/>
      <c r="N13" s="380">
        <v>-16</v>
      </c>
      <c r="O13" s="548"/>
      <c r="P13" s="550"/>
      <c r="Q13" s="526">
        <v>-5</v>
      </c>
      <c r="R13" s="551"/>
      <c r="S13" s="526"/>
      <c r="T13" s="554">
        <v>-4</v>
      </c>
      <c r="U13" s="548"/>
      <c r="V13" s="526"/>
      <c r="W13" s="554">
        <v>-4</v>
      </c>
      <c r="X13" s="548"/>
      <c r="Y13" s="526"/>
      <c r="Z13" s="554">
        <v>0</v>
      </c>
      <c r="AA13" s="548"/>
      <c r="AB13" s="526"/>
      <c r="AC13" s="526">
        <v>-48</v>
      </c>
      <c r="AD13" s="548"/>
      <c r="AE13" s="553"/>
      <c r="AF13" s="526">
        <v>-13</v>
      </c>
      <c r="AG13" s="421"/>
    </row>
    <row r="14" spans="1:33" ht="12" customHeight="1" x14ac:dyDescent="0.2">
      <c r="A14" s="1524" t="s">
        <v>618</v>
      </c>
      <c r="B14" s="1524"/>
      <c r="C14" s="629"/>
      <c r="D14" s="543"/>
      <c r="E14" s="556">
        <v>0</v>
      </c>
      <c r="F14" s="639"/>
      <c r="G14" s="549"/>
      <c r="H14" s="384">
        <v>2</v>
      </c>
      <c r="I14" s="548"/>
      <c r="J14" s="549"/>
      <c r="K14" s="384">
        <v>-3</v>
      </c>
      <c r="L14" s="548"/>
      <c r="M14" s="549"/>
      <c r="N14" s="384">
        <v>2</v>
      </c>
      <c r="O14" s="548"/>
      <c r="P14" s="550"/>
      <c r="Q14" s="555">
        <v>1</v>
      </c>
      <c r="R14" s="551"/>
      <c r="S14" s="526"/>
      <c r="T14" s="556">
        <v>-1</v>
      </c>
      <c r="U14" s="548"/>
      <c r="V14" s="526"/>
      <c r="W14" s="556">
        <v>0</v>
      </c>
      <c r="X14" s="548"/>
      <c r="Y14" s="526"/>
      <c r="Z14" s="384">
        <v>-1</v>
      </c>
      <c r="AA14" s="548"/>
      <c r="AB14" s="526"/>
      <c r="AC14" s="384">
        <v>1</v>
      </c>
      <c r="AD14" s="548"/>
      <c r="AE14" s="553"/>
      <c r="AF14" s="384">
        <v>-1</v>
      </c>
      <c r="AG14" s="421"/>
    </row>
    <row r="15" spans="1:33" ht="12" customHeight="1" x14ac:dyDescent="0.2">
      <c r="A15" s="1511" t="s">
        <v>15</v>
      </c>
      <c r="B15" s="1511"/>
      <c r="C15" s="629"/>
      <c r="D15" s="543"/>
      <c r="E15" s="386">
        <v>-4</v>
      </c>
      <c r="F15" s="639"/>
      <c r="G15" s="549"/>
      <c r="H15" s="386">
        <v>-14</v>
      </c>
      <c r="I15" s="548"/>
      <c r="J15" s="549"/>
      <c r="K15" s="386">
        <v>-15</v>
      </c>
      <c r="L15" s="548"/>
      <c r="M15" s="549"/>
      <c r="N15" s="386">
        <v>-14</v>
      </c>
      <c r="O15" s="548"/>
      <c r="P15" s="550"/>
      <c r="Q15" s="386">
        <v>-4</v>
      </c>
      <c r="R15" s="551"/>
      <c r="S15" s="526"/>
      <c r="T15" s="526">
        <v>-5</v>
      </c>
      <c r="U15" s="548"/>
      <c r="V15" s="526"/>
      <c r="W15" s="526">
        <v>-4</v>
      </c>
      <c r="X15" s="548"/>
      <c r="Y15" s="526"/>
      <c r="Z15" s="386">
        <v>-1</v>
      </c>
      <c r="AA15" s="548"/>
      <c r="AB15" s="526"/>
      <c r="AC15" s="386">
        <v>-47</v>
      </c>
      <c r="AD15" s="548"/>
      <c r="AE15" s="553"/>
      <c r="AF15" s="386">
        <v>-14</v>
      </c>
      <c r="AG15" s="421"/>
    </row>
    <row r="16" spans="1:33" ht="12" customHeight="1" x14ac:dyDescent="0.2">
      <c r="A16" s="1510" t="s">
        <v>16</v>
      </c>
      <c r="B16" s="1510"/>
      <c r="C16" s="629"/>
      <c r="D16" s="543"/>
      <c r="E16" s="384">
        <v>706</v>
      </c>
      <c r="F16" s="639"/>
      <c r="G16" s="549"/>
      <c r="H16" s="384">
        <v>211</v>
      </c>
      <c r="I16" s="548"/>
      <c r="J16" s="549"/>
      <c r="K16" s="384">
        <v>339</v>
      </c>
      <c r="L16" s="548"/>
      <c r="M16" s="549"/>
      <c r="N16" s="384">
        <v>676</v>
      </c>
      <c r="O16" s="548"/>
      <c r="P16" s="550"/>
      <c r="Q16" s="384">
        <v>-890</v>
      </c>
      <c r="R16" s="551"/>
      <c r="S16" s="526"/>
      <c r="T16" s="384">
        <v>181</v>
      </c>
      <c r="U16" s="548"/>
      <c r="V16" s="526"/>
      <c r="W16" s="384">
        <v>-21</v>
      </c>
      <c r="X16" s="548"/>
      <c r="Y16" s="526"/>
      <c r="Z16" s="384">
        <v>-133</v>
      </c>
      <c r="AA16" s="548"/>
      <c r="AB16" s="526"/>
      <c r="AC16" s="384">
        <v>1932</v>
      </c>
      <c r="AD16" s="548"/>
      <c r="AE16" s="553"/>
      <c r="AF16" s="384">
        <v>-863</v>
      </c>
      <c r="AG16" s="421"/>
    </row>
    <row r="17" spans="1:33" ht="12" customHeight="1" x14ac:dyDescent="0.2">
      <c r="A17" s="1511" t="s">
        <v>17</v>
      </c>
      <c r="B17" s="1511"/>
      <c r="C17" s="629"/>
      <c r="D17" s="543"/>
      <c r="E17" s="557">
        <v>702</v>
      </c>
      <c r="F17" s="639"/>
      <c r="G17" s="549"/>
      <c r="H17" s="557">
        <v>197</v>
      </c>
      <c r="I17" s="548"/>
      <c r="J17" s="549"/>
      <c r="K17" s="557">
        <v>324</v>
      </c>
      <c r="L17" s="548"/>
      <c r="M17" s="549"/>
      <c r="N17" s="557">
        <v>662</v>
      </c>
      <c r="O17" s="548"/>
      <c r="P17" s="550"/>
      <c r="Q17" s="557">
        <v>-894</v>
      </c>
      <c r="R17" s="551"/>
      <c r="S17" s="526"/>
      <c r="T17" s="557">
        <v>176</v>
      </c>
      <c r="U17" s="548"/>
      <c r="V17" s="526"/>
      <c r="W17" s="557">
        <v>-25</v>
      </c>
      <c r="X17" s="548"/>
      <c r="Y17" s="526"/>
      <c r="Z17" s="557">
        <v>-134</v>
      </c>
      <c r="AA17" s="548"/>
      <c r="AB17" s="526"/>
      <c r="AC17" s="557">
        <v>1885</v>
      </c>
      <c r="AD17" s="548"/>
      <c r="AE17" s="553"/>
      <c r="AF17" s="557">
        <v>-877</v>
      </c>
      <c r="AG17" s="421"/>
    </row>
    <row r="18" spans="1:33" ht="14.1" customHeight="1" x14ac:dyDescent="0.2">
      <c r="A18" s="1510" t="s">
        <v>18</v>
      </c>
      <c r="B18" s="1510"/>
      <c r="C18" s="629"/>
      <c r="D18" s="543"/>
      <c r="E18" s="557">
        <v>11472</v>
      </c>
      <c r="F18" s="639"/>
      <c r="G18" s="549"/>
      <c r="H18" s="557">
        <v>11069</v>
      </c>
      <c r="I18" s="548"/>
      <c r="J18" s="549"/>
      <c r="K18" s="557">
        <v>11144</v>
      </c>
      <c r="L18" s="548"/>
      <c r="M18" s="549"/>
      <c r="N18" s="557">
        <v>10990</v>
      </c>
      <c r="O18" s="548"/>
      <c r="P18" s="550"/>
      <c r="Q18" s="557">
        <v>9481</v>
      </c>
      <c r="R18" s="551"/>
      <c r="S18" s="526"/>
      <c r="T18" s="557">
        <v>10465</v>
      </c>
      <c r="U18" s="548"/>
      <c r="V18" s="526"/>
      <c r="W18" s="557">
        <v>10099</v>
      </c>
      <c r="X18" s="548"/>
      <c r="Y18" s="526"/>
      <c r="Z18" s="557">
        <v>9770</v>
      </c>
      <c r="AA18" s="548"/>
      <c r="AB18" s="526"/>
      <c r="AC18" s="557">
        <v>44675</v>
      </c>
      <c r="AD18" s="548"/>
      <c r="AE18" s="553"/>
      <c r="AF18" s="557">
        <v>39815</v>
      </c>
      <c r="AG18" s="421"/>
    </row>
    <row r="19" spans="1:33" ht="12" customHeight="1" x14ac:dyDescent="0.2">
      <c r="A19" s="640"/>
      <c r="B19" s="640"/>
      <c r="C19" s="629"/>
      <c r="D19" s="543"/>
      <c r="E19" s="386"/>
      <c r="F19" s="639"/>
      <c r="G19" s="549"/>
      <c r="H19" s="386"/>
      <c r="I19" s="548"/>
      <c r="J19" s="549"/>
      <c r="K19" s="386"/>
      <c r="L19" s="548"/>
      <c r="M19" s="549"/>
      <c r="N19" s="386"/>
      <c r="O19" s="548"/>
      <c r="P19" s="550"/>
      <c r="Q19" s="386"/>
      <c r="R19" s="551"/>
      <c r="S19" s="526"/>
      <c r="T19" s="386"/>
      <c r="U19" s="548"/>
      <c r="V19" s="526"/>
      <c r="W19" s="386"/>
      <c r="X19" s="548"/>
      <c r="Y19" s="526"/>
      <c r="Z19" s="386"/>
      <c r="AA19" s="548"/>
      <c r="AB19" s="526"/>
      <c r="AC19" s="386"/>
      <c r="AD19" s="548"/>
      <c r="AE19" s="553"/>
      <c r="AF19" s="386"/>
      <c r="AG19" s="421"/>
    </row>
    <row r="20" spans="1:33" ht="12" customHeight="1" x14ac:dyDescent="0.2">
      <c r="A20" s="1504" t="s">
        <v>19</v>
      </c>
      <c r="B20" s="1505"/>
      <c r="C20" s="629"/>
      <c r="D20" s="543"/>
      <c r="E20" s="552"/>
      <c r="F20" s="639"/>
      <c r="G20" s="549"/>
      <c r="H20" s="552"/>
      <c r="I20" s="548"/>
      <c r="J20" s="549"/>
      <c r="K20" s="552"/>
      <c r="L20" s="548"/>
      <c r="M20" s="549"/>
      <c r="N20" s="552"/>
      <c r="O20" s="548"/>
      <c r="P20" s="550"/>
      <c r="Q20" s="553"/>
      <c r="R20" s="551"/>
      <c r="S20" s="526"/>
      <c r="T20" s="552"/>
      <c r="U20" s="548"/>
      <c r="V20" s="526"/>
      <c r="W20" s="552"/>
      <c r="X20" s="548"/>
      <c r="Y20" s="526"/>
      <c r="Z20" s="552"/>
      <c r="AA20" s="548"/>
      <c r="AB20" s="526"/>
      <c r="AC20" s="553"/>
      <c r="AD20" s="548"/>
      <c r="AE20" s="553"/>
      <c r="AF20" s="553"/>
      <c r="AG20" s="421"/>
    </row>
    <row r="21" spans="1:33" ht="12" customHeight="1" x14ac:dyDescent="0.2">
      <c r="A21" s="1501" t="s">
        <v>20</v>
      </c>
      <c r="B21" s="1501"/>
      <c r="C21" s="629"/>
      <c r="D21" s="543"/>
      <c r="E21" s="380">
        <v>5749</v>
      </c>
      <c r="F21" s="639"/>
      <c r="G21" s="549"/>
      <c r="H21" s="380">
        <v>6051</v>
      </c>
      <c r="I21" s="548"/>
      <c r="J21" s="549"/>
      <c r="K21" s="380">
        <v>6356</v>
      </c>
      <c r="L21" s="548"/>
      <c r="M21" s="549"/>
      <c r="N21" s="380">
        <v>5820</v>
      </c>
      <c r="O21" s="548"/>
      <c r="P21" s="550"/>
      <c r="Q21" s="526">
        <v>6067</v>
      </c>
      <c r="R21" s="551"/>
      <c r="S21" s="526"/>
      <c r="T21" s="380">
        <v>5805</v>
      </c>
      <c r="U21" s="548"/>
      <c r="V21" s="526"/>
      <c r="W21" s="380">
        <v>5777</v>
      </c>
      <c r="X21" s="548"/>
      <c r="Y21" s="526"/>
      <c r="Z21" s="380">
        <v>5129</v>
      </c>
      <c r="AA21" s="548"/>
      <c r="AB21" s="526"/>
      <c r="AC21" s="526">
        <v>23976</v>
      </c>
      <c r="AD21" s="548"/>
      <c r="AE21" s="553"/>
      <c r="AF21" s="526">
        <v>22778</v>
      </c>
      <c r="AG21" s="421"/>
    </row>
    <row r="22" spans="1:33" ht="12" customHeight="1" x14ac:dyDescent="0.2">
      <c r="A22" s="1501" t="s">
        <v>21</v>
      </c>
      <c r="B22" s="1501"/>
      <c r="C22" s="629"/>
      <c r="D22" s="543"/>
      <c r="E22" s="380">
        <v>518</v>
      </c>
      <c r="F22" s="639"/>
      <c r="G22" s="549"/>
      <c r="H22" s="380">
        <v>513</v>
      </c>
      <c r="I22" s="548"/>
      <c r="J22" s="549"/>
      <c r="K22" s="380">
        <v>511</v>
      </c>
      <c r="L22" s="548"/>
      <c r="M22" s="549"/>
      <c r="N22" s="380">
        <v>497</v>
      </c>
      <c r="O22" s="548"/>
      <c r="P22" s="550"/>
      <c r="Q22" s="526">
        <v>488</v>
      </c>
      <c r="R22" s="551"/>
      <c r="S22" s="526"/>
      <c r="T22" s="380">
        <v>498</v>
      </c>
      <c r="U22" s="548"/>
      <c r="V22" s="526"/>
      <c r="W22" s="380">
        <v>483</v>
      </c>
      <c r="X22" s="548"/>
      <c r="Y22" s="526"/>
      <c r="Z22" s="380">
        <v>504</v>
      </c>
      <c r="AA22" s="548"/>
      <c r="AB22" s="526"/>
      <c r="AC22" s="526">
        <v>2039</v>
      </c>
      <c r="AD22" s="548"/>
      <c r="AE22" s="553"/>
      <c r="AF22" s="526">
        <v>1973</v>
      </c>
      <c r="AG22" s="421"/>
    </row>
    <row r="23" spans="1:33" ht="12" customHeight="1" x14ac:dyDescent="0.2">
      <c r="A23" s="1501" t="s">
        <v>22</v>
      </c>
      <c r="B23" s="1501"/>
      <c r="C23" s="629"/>
      <c r="D23" s="543"/>
      <c r="E23" s="380">
        <v>153</v>
      </c>
      <c r="F23" s="639"/>
      <c r="G23" s="549"/>
      <c r="H23" s="380">
        <v>169</v>
      </c>
      <c r="I23" s="548"/>
      <c r="J23" s="549"/>
      <c r="K23" s="380">
        <v>156</v>
      </c>
      <c r="L23" s="548"/>
      <c r="M23" s="549"/>
      <c r="N23" s="380">
        <v>162</v>
      </c>
      <c r="O23" s="548"/>
      <c r="P23" s="550"/>
      <c r="Q23" s="526">
        <v>165</v>
      </c>
      <c r="R23" s="551"/>
      <c r="S23" s="526"/>
      <c r="T23" s="380">
        <v>163</v>
      </c>
      <c r="U23" s="548"/>
      <c r="V23" s="526"/>
      <c r="W23" s="380">
        <v>165</v>
      </c>
      <c r="X23" s="548"/>
      <c r="Y23" s="526"/>
      <c r="Z23" s="380">
        <v>161</v>
      </c>
      <c r="AA23" s="548"/>
      <c r="AB23" s="526"/>
      <c r="AC23" s="526">
        <v>640</v>
      </c>
      <c r="AD23" s="548"/>
      <c r="AE23" s="553"/>
      <c r="AF23" s="526">
        <v>654</v>
      </c>
      <c r="AG23" s="421"/>
    </row>
    <row r="24" spans="1:33" ht="12" customHeight="1" x14ac:dyDescent="0.2">
      <c r="A24" s="1501" t="s">
        <v>23</v>
      </c>
      <c r="B24" s="1501"/>
      <c r="C24" s="629"/>
      <c r="D24" s="543"/>
      <c r="E24" s="558">
        <v>1382</v>
      </c>
      <c r="F24" s="581"/>
      <c r="G24" s="560"/>
      <c r="H24" s="558">
        <v>1425</v>
      </c>
      <c r="I24" s="559"/>
      <c r="J24" s="560"/>
      <c r="K24" s="558">
        <v>1362</v>
      </c>
      <c r="L24" s="559"/>
      <c r="M24" s="560"/>
      <c r="N24" s="558">
        <v>1364</v>
      </c>
      <c r="O24" s="559"/>
      <c r="P24" s="561"/>
      <c r="Q24" s="562">
        <v>1336</v>
      </c>
      <c r="R24" s="563"/>
      <c r="S24" s="562"/>
      <c r="T24" s="558">
        <v>1317</v>
      </c>
      <c r="U24" s="559"/>
      <c r="V24" s="562"/>
      <c r="W24" s="558">
        <v>1296</v>
      </c>
      <c r="X24" s="559"/>
      <c r="Y24" s="562"/>
      <c r="Z24" s="558">
        <v>1273</v>
      </c>
      <c r="AA24" s="559"/>
      <c r="AB24" s="562"/>
      <c r="AC24" s="526">
        <v>5533</v>
      </c>
      <c r="AD24" s="548"/>
      <c r="AE24" s="553"/>
      <c r="AF24" s="526">
        <v>5222</v>
      </c>
      <c r="AG24" s="421"/>
    </row>
    <row r="25" spans="1:33" ht="12" customHeight="1" x14ac:dyDescent="0.2">
      <c r="A25" s="1501" t="s">
        <v>24</v>
      </c>
      <c r="B25" s="1501"/>
      <c r="C25" s="629"/>
      <c r="D25" s="543"/>
      <c r="E25" s="558">
        <v>1516</v>
      </c>
      <c r="F25" s="581"/>
      <c r="G25" s="560"/>
      <c r="H25" s="558">
        <v>1414</v>
      </c>
      <c r="I25" s="559"/>
      <c r="J25" s="560"/>
      <c r="K25" s="558">
        <v>1380</v>
      </c>
      <c r="L25" s="559"/>
      <c r="M25" s="560"/>
      <c r="N25" s="558">
        <v>1380</v>
      </c>
      <c r="O25" s="559"/>
      <c r="P25" s="561"/>
      <c r="Q25" s="562">
        <v>1508</v>
      </c>
      <c r="R25" s="563"/>
      <c r="S25" s="562"/>
      <c r="T25" s="558">
        <v>1425</v>
      </c>
      <c r="U25" s="559"/>
      <c r="V25" s="562"/>
      <c r="W25" s="558">
        <v>1358</v>
      </c>
      <c r="X25" s="559"/>
      <c r="Y25" s="562"/>
      <c r="Z25" s="558">
        <v>1303</v>
      </c>
      <c r="AA25" s="559"/>
      <c r="AB25" s="562"/>
      <c r="AC25" s="526">
        <v>5690</v>
      </c>
      <c r="AD25" s="548"/>
      <c r="AE25" s="553"/>
      <c r="AF25" s="526">
        <v>5594</v>
      </c>
      <c r="AG25" s="421"/>
    </row>
    <row r="26" spans="1:33" ht="12" customHeight="1" x14ac:dyDescent="0.2">
      <c r="A26" s="1501" t="s">
        <v>25</v>
      </c>
      <c r="B26" s="1501"/>
      <c r="C26" s="629"/>
      <c r="D26" s="543"/>
      <c r="E26" s="558">
        <v>-251</v>
      </c>
      <c r="F26" s="581"/>
      <c r="G26" s="560"/>
      <c r="H26" s="558">
        <v>225</v>
      </c>
      <c r="I26" s="559"/>
      <c r="J26" s="560"/>
      <c r="K26" s="558">
        <v>125</v>
      </c>
      <c r="L26" s="559"/>
      <c r="M26" s="560"/>
      <c r="N26" s="558">
        <v>15</v>
      </c>
      <c r="O26" s="559"/>
      <c r="P26" s="561"/>
      <c r="Q26" s="562">
        <v>500</v>
      </c>
      <c r="R26" s="563"/>
      <c r="S26" s="562"/>
      <c r="T26" s="558">
        <v>-39</v>
      </c>
      <c r="U26" s="559"/>
      <c r="V26" s="562"/>
      <c r="W26" s="558">
        <v>-7</v>
      </c>
      <c r="X26" s="559"/>
      <c r="Y26" s="562"/>
      <c r="Z26" s="558">
        <v>14</v>
      </c>
      <c r="AA26" s="559"/>
      <c r="AB26" s="562"/>
      <c r="AC26" s="526">
        <v>114</v>
      </c>
      <c r="AD26" s="548"/>
      <c r="AE26" s="553"/>
      <c r="AF26" s="526">
        <v>468</v>
      </c>
      <c r="AG26" s="421"/>
    </row>
    <row r="27" spans="1:33" ht="12" customHeight="1" x14ac:dyDescent="0.2">
      <c r="A27" s="1501" t="s">
        <v>26</v>
      </c>
      <c r="B27" s="1501"/>
      <c r="C27" s="629"/>
      <c r="D27" s="543"/>
      <c r="E27" s="564">
        <v>14</v>
      </c>
      <c r="F27" s="581"/>
      <c r="G27" s="560"/>
      <c r="H27" s="564">
        <v>0</v>
      </c>
      <c r="I27" s="559"/>
      <c r="J27" s="560"/>
      <c r="K27" s="558">
        <v>9</v>
      </c>
      <c r="L27" s="559"/>
      <c r="M27" s="560"/>
      <c r="N27" s="558">
        <v>18</v>
      </c>
      <c r="O27" s="559"/>
      <c r="P27" s="561"/>
      <c r="Q27" s="562">
        <v>12</v>
      </c>
      <c r="R27" s="563"/>
      <c r="S27" s="562"/>
      <c r="T27" s="558">
        <v>13</v>
      </c>
      <c r="U27" s="559"/>
      <c r="V27" s="562"/>
      <c r="W27" s="558">
        <v>23</v>
      </c>
      <c r="X27" s="559"/>
      <c r="Y27" s="562"/>
      <c r="Z27" s="558">
        <v>19</v>
      </c>
      <c r="AA27" s="559"/>
      <c r="AB27" s="562"/>
      <c r="AC27" s="526">
        <v>41</v>
      </c>
      <c r="AD27" s="548"/>
      <c r="AE27" s="553"/>
      <c r="AF27" s="526">
        <v>67</v>
      </c>
      <c r="AG27" s="421"/>
    </row>
    <row r="28" spans="1:33" ht="12" customHeight="1" x14ac:dyDescent="0.2">
      <c r="A28" s="1501" t="s">
        <v>520</v>
      </c>
      <c r="B28" s="1501"/>
      <c r="C28" s="629"/>
      <c r="D28" s="543"/>
      <c r="E28" s="558">
        <v>30</v>
      </c>
      <c r="F28" s="581"/>
      <c r="G28" s="560"/>
      <c r="H28" s="558">
        <v>32</v>
      </c>
      <c r="I28" s="559"/>
      <c r="J28" s="560"/>
      <c r="K28" s="558">
        <v>32</v>
      </c>
      <c r="L28" s="559"/>
      <c r="M28" s="560"/>
      <c r="N28" s="558">
        <v>32</v>
      </c>
      <c r="O28" s="559"/>
      <c r="P28" s="561"/>
      <c r="Q28" s="562">
        <v>36</v>
      </c>
      <c r="R28" s="563"/>
      <c r="S28" s="562"/>
      <c r="T28" s="558">
        <v>24</v>
      </c>
      <c r="U28" s="559"/>
      <c r="V28" s="562"/>
      <c r="W28" s="558">
        <v>23</v>
      </c>
      <c r="X28" s="559"/>
      <c r="Y28" s="562"/>
      <c r="Z28" s="558">
        <v>22</v>
      </c>
      <c r="AA28" s="559"/>
      <c r="AB28" s="562"/>
      <c r="AC28" s="526">
        <v>126</v>
      </c>
      <c r="AD28" s="548"/>
      <c r="AE28" s="553"/>
      <c r="AF28" s="526">
        <v>105</v>
      </c>
      <c r="AG28" s="421"/>
    </row>
    <row r="29" spans="1:33" ht="12" customHeight="1" x14ac:dyDescent="0.2">
      <c r="A29" s="1512" t="s">
        <v>521</v>
      </c>
      <c r="B29" s="1512"/>
      <c r="C29" s="629"/>
      <c r="D29" s="543"/>
      <c r="E29" s="564">
        <v>51</v>
      </c>
      <c r="F29" s="581"/>
      <c r="G29" s="560"/>
      <c r="H29" s="564">
        <v>0</v>
      </c>
      <c r="I29" s="559"/>
      <c r="J29" s="560"/>
      <c r="K29" s="564">
        <v>55</v>
      </c>
      <c r="L29" s="559"/>
      <c r="M29" s="560"/>
      <c r="N29" s="564">
        <v>0</v>
      </c>
      <c r="O29" s="559"/>
      <c r="P29" s="561"/>
      <c r="Q29" s="564">
        <v>0</v>
      </c>
      <c r="R29" s="563"/>
      <c r="S29" s="562"/>
      <c r="T29" s="564">
        <v>0</v>
      </c>
      <c r="U29" s="559"/>
      <c r="V29" s="562"/>
      <c r="W29" s="564">
        <v>0</v>
      </c>
      <c r="X29" s="559"/>
      <c r="Y29" s="562"/>
      <c r="Z29" s="564">
        <v>0</v>
      </c>
      <c r="AA29" s="559"/>
      <c r="AB29" s="562"/>
      <c r="AC29" s="554">
        <v>106</v>
      </c>
      <c r="AD29" s="548"/>
      <c r="AE29" s="553"/>
      <c r="AF29" s="554">
        <v>0</v>
      </c>
      <c r="AG29" s="421"/>
    </row>
    <row r="30" spans="1:33" ht="12" customHeight="1" x14ac:dyDescent="0.2">
      <c r="A30" s="1501" t="s">
        <v>27</v>
      </c>
      <c r="B30" s="1501"/>
      <c r="C30" s="629"/>
      <c r="D30" s="543"/>
      <c r="E30" s="565">
        <v>82</v>
      </c>
      <c r="F30" s="581"/>
      <c r="G30" s="560"/>
      <c r="H30" s="565">
        <v>80</v>
      </c>
      <c r="I30" s="559"/>
      <c r="J30" s="560"/>
      <c r="K30" s="565">
        <v>82</v>
      </c>
      <c r="L30" s="559"/>
      <c r="M30" s="560"/>
      <c r="N30" s="565">
        <v>83</v>
      </c>
      <c r="O30" s="559"/>
      <c r="P30" s="561"/>
      <c r="Q30" s="565">
        <v>81</v>
      </c>
      <c r="R30" s="563"/>
      <c r="S30" s="562"/>
      <c r="T30" s="565">
        <v>82</v>
      </c>
      <c r="U30" s="559"/>
      <c r="V30" s="562"/>
      <c r="W30" s="565">
        <v>86</v>
      </c>
      <c r="X30" s="559"/>
      <c r="Y30" s="562"/>
      <c r="Z30" s="565">
        <v>83</v>
      </c>
      <c r="AA30" s="559"/>
      <c r="AB30" s="562"/>
      <c r="AC30" s="384">
        <v>327</v>
      </c>
      <c r="AD30" s="548"/>
      <c r="AE30" s="553"/>
      <c r="AF30" s="384">
        <v>332</v>
      </c>
      <c r="AG30" s="421"/>
    </row>
    <row r="31" spans="1:33" ht="12" customHeight="1" x14ac:dyDescent="0.2">
      <c r="A31" s="1510" t="s">
        <v>28</v>
      </c>
      <c r="B31" s="1510"/>
      <c r="C31" s="629"/>
      <c r="D31" s="543"/>
      <c r="E31" s="566">
        <v>9244</v>
      </c>
      <c r="F31" s="581"/>
      <c r="G31" s="560"/>
      <c r="H31" s="566">
        <v>9909</v>
      </c>
      <c r="I31" s="559"/>
      <c r="J31" s="560"/>
      <c r="K31" s="566">
        <v>10068</v>
      </c>
      <c r="L31" s="559"/>
      <c r="M31" s="560"/>
      <c r="N31" s="566">
        <v>9371</v>
      </c>
      <c r="O31" s="559"/>
      <c r="P31" s="561"/>
      <c r="Q31" s="566">
        <v>10193</v>
      </c>
      <c r="R31" s="563"/>
      <c r="S31" s="562"/>
      <c r="T31" s="566">
        <v>9288</v>
      </c>
      <c r="U31" s="559"/>
      <c r="V31" s="562"/>
      <c r="W31" s="566">
        <v>9204</v>
      </c>
      <c r="X31" s="559"/>
      <c r="Y31" s="562"/>
      <c r="Z31" s="566">
        <v>8508</v>
      </c>
      <c r="AA31" s="559"/>
      <c r="AB31" s="562"/>
      <c r="AC31" s="557">
        <v>38592</v>
      </c>
      <c r="AD31" s="548"/>
      <c r="AE31" s="553"/>
      <c r="AF31" s="557">
        <v>37193</v>
      </c>
      <c r="AG31" s="421"/>
    </row>
    <row r="32" spans="1:33" ht="12" customHeight="1" x14ac:dyDescent="0.2">
      <c r="A32" s="1505"/>
      <c r="B32" s="1505"/>
      <c r="C32" s="629"/>
      <c r="D32" s="543"/>
      <c r="E32" s="567"/>
      <c r="F32" s="581"/>
      <c r="G32" s="560"/>
      <c r="H32" s="567"/>
      <c r="I32" s="559"/>
      <c r="J32" s="560"/>
      <c r="K32" s="567"/>
      <c r="L32" s="559"/>
      <c r="M32" s="560"/>
      <c r="N32" s="567"/>
      <c r="O32" s="559"/>
      <c r="P32" s="561"/>
      <c r="Q32" s="567"/>
      <c r="R32" s="563"/>
      <c r="S32" s="562"/>
      <c r="T32" s="567"/>
      <c r="U32" s="559"/>
      <c r="V32" s="562"/>
      <c r="W32" s="567"/>
      <c r="X32" s="559"/>
      <c r="Y32" s="562"/>
      <c r="Z32" s="567"/>
      <c r="AA32" s="559"/>
      <c r="AB32" s="562"/>
      <c r="AC32" s="386"/>
      <c r="AD32" s="548"/>
      <c r="AE32" s="553"/>
      <c r="AF32" s="386"/>
      <c r="AG32" s="421"/>
    </row>
    <row r="33" spans="1:33" ht="12" customHeight="1" x14ac:dyDescent="0.2">
      <c r="A33" s="1505" t="s">
        <v>29</v>
      </c>
      <c r="B33" s="1505"/>
      <c r="C33" s="629"/>
      <c r="D33" s="543"/>
      <c r="E33" s="565">
        <v>3</v>
      </c>
      <c r="F33" s="581"/>
      <c r="G33" s="560"/>
      <c r="H33" s="565">
        <v>0</v>
      </c>
      <c r="I33" s="559"/>
      <c r="J33" s="560"/>
      <c r="K33" s="565">
        <v>2</v>
      </c>
      <c r="L33" s="559"/>
      <c r="M33" s="560"/>
      <c r="N33" s="565">
        <v>1</v>
      </c>
      <c r="O33" s="559"/>
      <c r="P33" s="561"/>
      <c r="Q33" s="565">
        <v>2</v>
      </c>
      <c r="R33" s="563"/>
      <c r="S33" s="562"/>
      <c r="T33" s="565">
        <v>1</v>
      </c>
      <c r="U33" s="559"/>
      <c r="V33" s="562"/>
      <c r="W33" s="565">
        <v>2</v>
      </c>
      <c r="X33" s="559"/>
      <c r="Y33" s="562"/>
      <c r="Z33" s="565">
        <v>1</v>
      </c>
      <c r="AA33" s="559"/>
      <c r="AB33" s="562"/>
      <c r="AC33" s="384">
        <v>6</v>
      </c>
      <c r="AD33" s="548"/>
      <c r="AE33" s="553"/>
      <c r="AF33" s="384">
        <v>6</v>
      </c>
      <c r="AG33" s="421"/>
    </row>
    <row r="34" spans="1:33" ht="12" customHeight="1" x14ac:dyDescent="0.2">
      <c r="A34" s="1505"/>
      <c r="B34" s="1505"/>
      <c r="C34" s="629"/>
      <c r="D34" s="543"/>
      <c r="E34" s="567"/>
      <c r="F34" s="581"/>
      <c r="G34" s="560"/>
      <c r="H34" s="567"/>
      <c r="I34" s="559"/>
      <c r="J34" s="560"/>
      <c r="K34" s="567"/>
      <c r="L34" s="559"/>
      <c r="M34" s="560"/>
      <c r="N34" s="567"/>
      <c r="O34" s="559"/>
      <c r="P34" s="561"/>
      <c r="Q34" s="567"/>
      <c r="R34" s="563"/>
      <c r="S34" s="562"/>
      <c r="T34" s="567"/>
      <c r="U34" s="559"/>
      <c r="V34" s="562"/>
      <c r="W34" s="567"/>
      <c r="X34" s="559"/>
      <c r="Y34" s="562"/>
      <c r="Z34" s="567"/>
      <c r="AA34" s="559"/>
      <c r="AB34" s="562"/>
      <c r="AC34" s="386"/>
      <c r="AD34" s="548"/>
      <c r="AE34" s="553"/>
      <c r="AF34" s="386"/>
      <c r="AG34" s="421"/>
    </row>
    <row r="35" spans="1:33" ht="12" customHeight="1" x14ac:dyDescent="0.2">
      <c r="A35" s="1515" t="str">
        <f>IF(N35&lt;0,"(loss) Income from operations before income tax expense","Income (loss) from operations before income tax expense")</f>
        <v>Income (loss) from operations before income tax expense</v>
      </c>
      <c r="B35" s="1516"/>
      <c r="C35" s="629"/>
      <c r="D35" s="543"/>
      <c r="E35" s="558">
        <v>2231</v>
      </c>
      <c r="F35" s="581"/>
      <c r="G35" s="560"/>
      <c r="H35" s="558">
        <v>1160</v>
      </c>
      <c r="I35" s="559"/>
      <c r="J35" s="560"/>
      <c r="K35" s="558">
        <v>1078</v>
      </c>
      <c r="L35" s="559"/>
      <c r="M35" s="560"/>
      <c r="N35" s="558">
        <v>1620</v>
      </c>
      <c r="O35" s="559"/>
      <c r="P35" s="561"/>
      <c r="Q35" s="562">
        <v>-710</v>
      </c>
      <c r="R35" s="563"/>
      <c r="S35" s="562"/>
      <c r="T35" s="558">
        <v>1178</v>
      </c>
      <c r="U35" s="559"/>
      <c r="V35" s="562"/>
      <c r="W35" s="558">
        <v>897</v>
      </c>
      <c r="X35" s="559"/>
      <c r="Y35" s="562"/>
      <c r="Z35" s="558">
        <v>1263</v>
      </c>
      <c r="AA35" s="559"/>
      <c r="AB35" s="562"/>
      <c r="AC35" s="526">
        <v>6089</v>
      </c>
      <c r="AD35" s="548"/>
      <c r="AE35" s="553"/>
      <c r="AF35" s="526">
        <v>2628</v>
      </c>
      <c r="AG35" s="421"/>
    </row>
    <row r="36" spans="1:33" ht="12" customHeight="1" x14ac:dyDescent="0.2">
      <c r="A36" s="1505"/>
      <c r="B36" s="1505"/>
      <c r="C36" s="629"/>
      <c r="D36" s="543"/>
      <c r="E36" s="568"/>
      <c r="F36" s="581"/>
      <c r="G36" s="560"/>
      <c r="H36" s="568"/>
      <c r="I36" s="559"/>
      <c r="J36" s="560"/>
      <c r="K36" s="568"/>
      <c r="L36" s="559"/>
      <c r="M36" s="560"/>
      <c r="N36" s="568"/>
      <c r="O36" s="559"/>
      <c r="P36" s="561"/>
      <c r="Q36" s="569"/>
      <c r="R36" s="563"/>
      <c r="S36" s="562"/>
      <c r="T36" s="568"/>
      <c r="U36" s="559"/>
      <c r="V36" s="562"/>
      <c r="W36" s="568"/>
      <c r="X36" s="559"/>
      <c r="Y36" s="562"/>
      <c r="Z36" s="568"/>
      <c r="AA36" s="559"/>
      <c r="AB36" s="562"/>
      <c r="AC36" s="553"/>
      <c r="AD36" s="548"/>
      <c r="AE36" s="553"/>
      <c r="AF36" s="553"/>
      <c r="AG36" s="421"/>
    </row>
    <row r="37" spans="1:33" ht="14.1" customHeight="1" x14ac:dyDescent="0.2">
      <c r="A37" s="1516" t="s">
        <v>30</v>
      </c>
      <c r="B37" s="1516"/>
      <c r="C37" s="629"/>
      <c r="D37" s="543"/>
      <c r="E37" s="565">
        <v>458</v>
      </c>
      <c r="F37" s="581"/>
      <c r="G37" s="560"/>
      <c r="H37" s="565">
        <v>229</v>
      </c>
      <c r="I37" s="570"/>
      <c r="J37" s="560"/>
      <c r="K37" s="565">
        <v>227</v>
      </c>
      <c r="L37" s="570"/>
      <c r="M37" s="560"/>
      <c r="N37" s="565">
        <v>328</v>
      </c>
      <c r="O37" s="570"/>
      <c r="P37" s="561"/>
      <c r="Q37" s="565">
        <v>-168</v>
      </c>
      <c r="R37" s="571" t="s">
        <v>335</v>
      </c>
      <c r="S37" s="562"/>
      <c r="T37" s="565">
        <v>199</v>
      </c>
      <c r="U37" s="570" t="s">
        <v>335</v>
      </c>
      <c r="V37" s="562"/>
      <c r="W37" s="565">
        <v>180</v>
      </c>
      <c r="X37" s="570"/>
      <c r="Y37" s="562"/>
      <c r="Z37" s="565">
        <v>257</v>
      </c>
      <c r="AA37" s="570"/>
      <c r="AB37" s="562"/>
      <c r="AC37" s="384">
        <v>1242</v>
      </c>
      <c r="AD37" s="641"/>
      <c r="AE37" s="553"/>
      <c r="AF37" s="384">
        <v>468</v>
      </c>
      <c r="AG37" s="421"/>
    </row>
    <row r="38" spans="1:33" ht="12" customHeight="1" x14ac:dyDescent="0.2">
      <c r="A38" s="1505"/>
      <c r="B38" s="1505"/>
      <c r="C38" s="629"/>
      <c r="D38" s="543"/>
      <c r="E38" s="567"/>
      <c r="F38" s="581"/>
      <c r="G38" s="560"/>
      <c r="H38" s="567"/>
      <c r="I38" s="559"/>
      <c r="J38" s="560"/>
      <c r="K38" s="567"/>
      <c r="L38" s="559"/>
      <c r="M38" s="560"/>
      <c r="N38" s="567"/>
      <c r="O38" s="559"/>
      <c r="P38" s="561"/>
      <c r="Q38" s="567"/>
      <c r="R38" s="563"/>
      <c r="S38" s="562"/>
      <c r="T38" s="567"/>
      <c r="U38" s="572"/>
      <c r="V38" s="562"/>
      <c r="W38" s="567"/>
      <c r="X38" s="572"/>
      <c r="Y38" s="562"/>
      <c r="Z38" s="567"/>
      <c r="AA38" s="572"/>
      <c r="AB38" s="560"/>
      <c r="AC38" s="642"/>
      <c r="AD38" s="643"/>
      <c r="AE38" s="644"/>
      <c r="AF38" s="642"/>
      <c r="AG38" s="421"/>
    </row>
    <row r="39" spans="1:33" s="39" customFormat="1" ht="12" customHeight="1" x14ac:dyDescent="0.2">
      <c r="A39" s="1517" t="str">
        <f>IF(N39&lt;0,"Net (loss) income","Net income (loss)")</f>
        <v>Net income (loss)</v>
      </c>
      <c r="B39" s="1518"/>
      <c r="C39" s="636"/>
      <c r="D39" s="637"/>
      <c r="E39" s="573">
        <v>1773</v>
      </c>
      <c r="F39" s="577"/>
      <c r="G39" s="575"/>
      <c r="H39" s="573">
        <v>931</v>
      </c>
      <c r="I39" s="574"/>
      <c r="J39" s="575"/>
      <c r="K39" s="573">
        <v>851</v>
      </c>
      <c r="L39" s="574"/>
      <c r="M39" s="575"/>
      <c r="N39" s="573">
        <v>1292</v>
      </c>
      <c r="O39" s="574"/>
      <c r="P39" s="576"/>
      <c r="Q39" s="573">
        <v>-542</v>
      </c>
      <c r="R39" s="577"/>
      <c r="S39" s="575"/>
      <c r="T39" s="573">
        <v>979</v>
      </c>
      <c r="U39" s="574"/>
      <c r="V39" s="575"/>
      <c r="W39" s="573">
        <v>717</v>
      </c>
      <c r="X39" s="574"/>
      <c r="Y39" s="575"/>
      <c r="Z39" s="573">
        <v>1006</v>
      </c>
      <c r="AA39" s="574"/>
      <c r="AB39" s="575"/>
      <c r="AC39" s="645">
        <v>4847</v>
      </c>
      <c r="AD39" s="545"/>
      <c r="AE39" s="638"/>
      <c r="AF39" s="645">
        <v>2160</v>
      </c>
      <c r="AG39" s="421"/>
    </row>
    <row r="40" spans="1:33" ht="12" customHeight="1" x14ac:dyDescent="0.2">
      <c r="A40" s="1505"/>
      <c r="B40" s="1505"/>
      <c r="C40" s="629"/>
      <c r="D40" s="543"/>
      <c r="E40" s="567"/>
      <c r="F40" s="581"/>
      <c r="G40" s="560"/>
      <c r="H40" s="567"/>
      <c r="I40" s="559"/>
      <c r="J40" s="560"/>
      <c r="K40" s="567"/>
      <c r="L40" s="559"/>
      <c r="M40" s="560"/>
      <c r="N40" s="567"/>
      <c r="O40" s="559"/>
      <c r="P40" s="561"/>
      <c r="Q40" s="567"/>
      <c r="R40" s="563"/>
      <c r="S40" s="562"/>
      <c r="T40" s="567"/>
      <c r="U40" s="572"/>
      <c r="V40" s="562"/>
      <c r="W40" s="567"/>
      <c r="X40" s="572"/>
      <c r="Y40" s="562"/>
      <c r="Z40" s="567"/>
      <c r="AA40" s="572"/>
      <c r="AB40" s="560"/>
      <c r="AC40" s="642"/>
      <c r="AD40" s="643"/>
      <c r="AE40" s="644"/>
      <c r="AF40" s="642"/>
      <c r="AG40" s="421"/>
    </row>
    <row r="41" spans="1:33" s="34" customFormat="1" ht="12" customHeight="1" x14ac:dyDescent="0.2">
      <c r="A41" s="1519" t="s">
        <v>31</v>
      </c>
      <c r="B41" s="1519"/>
      <c r="C41" s="646"/>
      <c r="D41" s="647"/>
      <c r="E41" s="565">
        <v>66</v>
      </c>
      <c r="F41" s="563"/>
      <c r="G41" s="562"/>
      <c r="H41" s="565">
        <v>42</v>
      </c>
      <c r="I41" s="559"/>
      <c r="J41" s="562"/>
      <c r="K41" s="565">
        <v>30</v>
      </c>
      <c r="L41" s="559"/>
      <c r="M41" s="562"/>
      <c r="N41" s="565">
        <v>31</v>
      </c>
      <c r="O41" s="559"/>
      <c r="P41" s="561"/>
      <c r="Q41" s="565">
        <v>43</v>
      </c>
      <c r="R41" s="563"/>
      <c r="S41" s="562"/>
      <c r="T41" s="565">
        <v>37</v>
      </c>
      <c r="U41" s="559"/>
      <c r="V41" s="562"/>
      <c r="W41" s="565">
        <v>39</v>
      </c>
      <c r="X41" s="559"/>
      <c r="Y41" s="562"/>
      <c r="Z41" s="565">
        <v>29</v>
      </c>
      <c r="AA41" s="559"/>
      <c r="AB41" s="562"/>
      <c r="AC41" s="384">
        <v>169</v>
      </c>
      <c r="AD41" s="548"/>
      <c r="AE41" s="553"/>
      <c r="AF41" s="384">
        <v>148</v>
      </c>
      <c r="AG41" s="421"/>
    </row>
    <row r="42" spans="1:33" ht="12" customHeight="1" x14ac:dyDescent="0.2">
      <c r="A42" s="1505"/>
      <c r="B42" s="1505"/>
      <c r="C42" s="629"/>
      <c r="D42" s="543"/>
      <c r="E42" s="567"/>
      <c r="F42" s="581"/>
      <c r="G42" s="560"/>
      <c r="H42" s="567"/>
      <c r="I42" s="559"/>
      <c r="J42" s="560"/>
      <c r="K42" s="567"/>
      <c r="L42" s="559"/>
      <c r="M42" s="560"/>
      <c r="N42" s="567"/>
      <c r="O42" s="559"/>
      <c r="P42" s="561"/>
      <c r="Q42" s="567"/>
      <c r="R42" s="563"/>
      <c r="S42" s="562"/>
      <c r="T42" s="567"/>
      <c r="U42" s="572"/>
      <c r="V42" s="562"/>
      <c r="W42" s="567"/>
      <c r="X42" s="572"/>
      <c r="Y42" s="562"/>
      <c r="Z42" s="567"/>
      <c r="AA42" s="572"/>
      <c r="AB42" s="560"/>
      <c r="AC42" s="642"/>
      <c r="AD42" s="643"/>
      <c r="AE42" s="644"/>
      <c r="AF42" s="642"/>
      <c r="AG42" s="421"/>
    </row>
    <row r="43" spans="1:33" s="39" customFormat="1" ht="14.1" customHeight="1" thickBot="1" x14ac:dyDescent="0.25">
      <c r="A43" s="1517" t="str">
        <f>IF(N43&lt;0,"Net (loss) income applicable to common shareholders","Net income (loss) applicable to common shareholders")</f>
        <v>Net income (loss) applicable to common shareholders</v>
      </c>
      <c r="B43" s="1518"/>
      <c r="C43" s="636"/>
      <c r="D43" s="637"/>
      <c r="E43" s="578">
        <v>1707</v>
      </c>
      <c r="F43" s="577"/>
      <c r="G43" s="575"/>
      <c r="H43" s="578">
        <v>889</v>
      </c>
      <c r="I43" s="574"/>
      <c r="J43" s="575"/>
      <c r="K43" s="578">
        <v>821</v>
      </c>
      <c r="L43" s="574"/>
      <c r="M43" s="575"/>
      <c r="N43" s="578">
        <v>1261</v>
      </c>
      <c r="O43" s="574"/>
      <c r="P43" s="576"/>
      <c r="Q43" s="578">
        <v>-585</v>
      </c>
      <c r="R43" s="577"/>
      <c r="S43" s="575"/>
      <c r="T43" s="578">
        <v>942</v>
      </c>
      <c r="U43" s="574"/>
      <c r="V43" s="575"/>
      <c r="W43" s="578">
        <v>678</v>
      </c>
      <c r="X43" s="574"/>
      <c r="Y43" s="575"/>
      <c r="Z43" s="578">
        <v>977</v>
      </c>
      <c r="AA43" s="574"/>
      <c r="AB43" s="575"/>
      <c r="AC43" s="648">
        <v>4678</v>
      </c>
      <c r="AD43" s="545"/>
      <c r="AE43" s="638"/>
      <c r="AF43" s="648">
        <v>2012</v>
      </c>
      <c r="AG43" s="421"/>
    </row>
    <row r="44" spans="1:33" ht="12" customHeight="1" thickTop="1" x14ac:dyDescent="0.2">
      <c r="A44" s="1505"/>
      <c r="B44" s="1505"/>
      <c r="C44" s="629"/>
      <c r="D44" s="543"/>
      <c r="E44" s="579"/>
      <c r="F44" s="581"/>
      <c r="G44" s="560"/>
      <c r="H44" s="579"/>
      <c r="I44" s="572"/>
      <c r="J44" s="560"/>
      <c r="K44" s="579"/>
      <c r="L44" s="572"/>
      <c r="M44" s="560"/>
      <c r="N44" s="579"/>
      <c r="O44" s="572"/>
      <c r="P44" s="580"/>
      <c r="Q44" s="579"/>
      <c r="R44" s="581"/>
      <c r="S44" s="560"/>
      <c r="T44" s="579"/>
      <c r="U44" s="572"/>
      <c r="V44" s="560"/>
      <c r="W44" s="579"/>
      <c r="X44" s="572"/>
      <c r="Y44" s="560"/>
      <c r="Z44" s="579"/>
      <c r="AA44" s="572"/>
      <c r="AB44" s="560"/>
      <c r="AC44" s="649"/>
      <c r="AD44" s="643"/>
      <c r="AE44" s="644"/>
      <c r="AF44" s="649"/>
      <c r="AG44" s="421"/>
    </row>
    <row r="45" spans="1:33" ht="14.1" customHeight="1" x14ac:dyDescent="0.2">
      <c r="A45" s="1513" t="s">
        <v>518</v>
      </c>
      <c r="B45" s="1504"/>
      <c r="C45" s="629"/>
      <c r="D45" s="543"/>
      <c r="E45" s="582"/>
      <c r="F45" s="581"/>
      <c r="G45" s="560"/>
      <c r="H45" s="582"/>
      <c r="I45" s="572"/>
      <c r="J45" s="560"/>
      <c r="K45" s="582"/>
      <c r="L45" s="572"/>
      <c r="M45" s="560"/>
      <c r="N45" s="582"/>
      <c r="O45" s="572"/>
      <c r="P45" s="580"/>
      <c r="Q45" s="583"/>
      <c r="R45" s="581"/>
      <c r="S45" s="560"/>
      <c r="T45" s="582"/>
      <c r="U45" s="572"/>
      <c r="V45" s="560"/>
      <c r="W45" s="582"/>
      <c r="X45" s="572"/>
      <c r="Y45" s="560"/>
      <c r="Z45" s="582"/>
      <c r="AA45" s="572"/>
      <c r="AB45" s="560"/>
      <c r="AC45" s="644"/>
      <c r="AD45" s="643"/>
      <c r="AE45" s="644"/>
      <c r="AF45" s="644"/>
      <c r="AG45" s="421"/>
    </row>
    <row r="46" spans="1:33" ht="12" customHeight="1" x14ac:dyDescent="0.2">
      <c r="A46" s="1505"/>
      <c r="B46" s="1505"/>
      <c r="C46" s="629"/>
      <c r="D46" s="543"/>
      <c r="E46" s="582"/>
      <c r="F46" s="581"/>
      <c r="G46" s="560"/>
      <c r="H46" s="582"/>
      <c r="I46" s="572"/>
      <c r="J46" s="560"/>
      <c r="K46" s="582"/>
      <c r="L46" s="572"/>
      <c r="M46" s="560"/>
      <c r="N46" s="582"/>
      <c r="O46" s="572"/>
      <c r="P46" s="580"/>
      <c r="Q46" s="583"/>
      <c r="R46" s="581"/>
      <c r="S46" s="560"/>
      <c r="T46" s="582"/>
      <c r="U46" s="572"/>
      <c r="V46" s="560"/>
      <c r="W46" s="582"/>
      <c r="X46" s="572"/>
      <c r="Y46" s="560"/>
      <c r="Z46" s="582"/>
      <c r="AA46" s="572"/>
      <c r="AB46" s="560"/>
      <c r="AC46" s="644"/>
      <c r="AD46" s="643"/>
      <c r="AE46" s="644"/>
      <c r="AF46" s="644"/>
      <c r="AG46" s="421"/>
    </row>
    <row r="47" spans="1:33" s="38" customFormat="1" ht="24" customHeight="1" thickBot="1" x14ac:dyDescent="0.25">
      <c r="A47" s="1509" t="str">
        <f>IF(N47&lt;0,"Net (loss) income applicable to common shareholders
per common share - Basic","Net income (loss) applicable to common shareholders
per common share - Basic")</f>
        <v>Net income (loss) applicable to common shareholders
per common share - Basic</v>
      </c>
      <c r="B47" s="1509"/>
      <c r="C47" s="650"/>
      <c r="D47" s="651"/>
      <c r="E47" s="584">
        <v>5.32</v>
      </c>
      <c r="F47" s="588"/>
      <c r="G47" s="586"/>
      <c r="H47" s="584">
        <v>2.71</v>
      </c>
      <c r="I47" s="585"/>
      <c r="J47" s="586"/>
      <c r="K47" s="584">
        <v>2.4700000000000002</v>
      </c>
      <c r="L47" s="585"/>
      <c r="M47" s="586"/>
      <c r="N47" s="584">
        <v>3.79</v>
      </c>
      <c r="O47" s="585"/>
      <c r="P47" s="587"/>
      <c r="Q47" s="584">
        <v>-1.71</v>
      </c>
      <c r="R47" s="588"/>
      <c r="S47" s="586"/>
      <c r="T47" s="584">
        <v>2.72</v>
      </c>
      <c r="U47" s="585"/>
      <c r="V47" s="586"/>
      <c r="W47" s="584">
        <v>1.94</v>
      </c>
      <c r="X47" s="585"/>
      <c r="Y47" s="586"/>
      <c r="Z47" s="584">
        <v>2.76</v>
      </c>
      <c r="AA47" s="585"/>
      <c r="AB47" s="586"/>
      <c r="AC47" s="652">
        <v>14.25</v>
      </c>
      <c r="AD47" s="653"/>
      <c r="AE47" s="654"/>
      <c r="AF47" s="652">
        <v>5.78</v>
      </c>
      <c r="AG47" s="421"/>
    </row>
    <row r="48" spans="1:33" s="33" customFormat="1" ht="14.25" customHeight="1" thickTop="1" thickBot="1" x14ac:dyDescent="0.25">
      <c r="A48" s="1509" t="s">
        <v>32</v>
      </c>
      <c r="B48" s="1509"/>
      <c r="C48" s="655"/>
      <c r="D48" s="656"/>
      <c r="E48" s="589">
        <v>320.7</v>
      </c>
      <c r="F48" s="593"/>
      <c r="G48" s="591"/>
      <c r="H48" s="589">
        <v>327.7</v>
      </c>
      <c r="I48" s="590"/>
      <c r="J48" s="591"/>
      <c r="K48" s="589">
        <v>332</v>
      </c>
      <c r="L48" s="590"/>
      <c r="M48" s="591"/>
      <c r="N48" s="589">
        <v>332.6</v>
      </c>
      <c r="O48" s="590"/>
      <c r="P48" s="592"/>
      <c r="Q48" s="589">
        <v>341.9</v>
      </c>
      <c r="R48" s="593"/>
      <c r="S48" s="591"/>
      <c r="T48" s="589">
        <v>346</v>
      </c>
      <c r="U48" s="590"/>
      <c r="V48" s="591"/>
      <c r="W48" s="589">
        <v>349.2</v>
      </c>
      <c r="X48" s="590"/>
      <c r="Y48" s="591"/>
      <c r="Z48" s="589">
        <v>354.1</v>
      </c>
      <c r="AA48" s="590"/>
      <c r="AB48" s="591"/>
      <c r="AC48" s="657">
        <v>328.2</v>
      </c>
      <c r="AD48" s="658"/>
      <c r="AE48" s="659"/>
      <c r="AF48" s="657">
        <v>347.8</v>
      </c>
      <c r="AG48" s="421"/>
    </row>
    <row r="49" spans="1:33" ht="14.25" customHeight="1" thickTop="1" x14ac:dyDescent="0.2">
      <c r="A49" s="1509"/>
      <c r="B49" s="1509"/>
      <c r="C49" s="629"/>
      <c r="D49" s="543"/>
      <c r="E49" s="579"/>
      <c r="F49" s="581"/>
      <c r="G49" s="560"/>
      <c r="H49" s="579"/>
      <c r="I49" s="594"/>
      <c r="J49" s="560"/>
      <c r="K49" s="579"/>
      <c r="L49" s="594"/>
      <c r="M49" s="560"/>
      <c r="N49" s="579"/>
      <c r="O49" s="594"/>
      <c r="P49" s="580"/>
      <c r="Q49" s="579"/>
      <c r="R49" s="581"/>
      <c r="S49" s="560"/>
      <c r="T49" s="579"/>
      <c r="U49" s="572"/>
      <c r="V49" s="560"/>
      <c r="W49" s="579"/>
      <c r="X49" s="572"/>
      <c r="Y49" s="560"/>
      <c r="Z49" s="579"/>
      <c r="AA49" s="572"/>
      <c r="AB49" s="560"/>
      <c r="AC49" s="649"/>
      <c r="AD49" s="643"/>
      <c r="AE49" s="644"/>
      <c r="AF49" s="649"/>
      <c r="AG49" s="421"/>
    </row>
    <row r="50" spans="1:33" s="38" customFormat="1" ht="25.5" customHeight="1" thickBot="1" x14ac:dyDescent="0.25">
      <c r="A50" s="1509" t="str">
        <f>IF(N50&lt;0,"Net (loss) income applicable to common shareholders
per common share - Diluted","Net income (loss) applicable to common shareholders
per common share - Diluted")</f>
        <v>Net income (loss) applicable to common shareholders
per common share - Diluted</v>
      </c>
      <c r="B50" s="1509"/>
      <c r="C50" s="650"/>
      <c r="D50" s="651"/>
      <c r="E50" s="584">
        <v>5.23</v>
      </c>
      <c r="F50" s="588"/>
      <c r="G50" s="586"/>
      <c r="H50" s="584">
        <v>2.67</v>
      </c>
      <c r="I50" s="595"/>
      <c r="J50" s="586"/>
      <c r="K50" s="584">
        <v>2.44</v>
      </c>
      <c r="L50" s="595"/>
      <c r="M50" s="586"/>
      <c r="N50" s="584">
        <v>3.74</v>
      </c>
      <c r="O50" s="595"/>
      <c r="P50" s="587"/>
      <c r="Q50" s="584">
        <v>-1.71</v>
      </c>
      <c r="R50" s="571" t="s">
        <v>336</v>
      </c>
      <c r="S50" s="586"/>
      <c r="T50" s="584">
        <v>2.68</v>
      </c>
      <c r="U50" s="585"/>
      <c r="V50" s="586"/>
      <c r="W50" s="584">
        <v>1.91</v>
      </c>
      <c r="X50" s="585"/>
      <c r="Y50" s="586"/>
      <c r="Z50" s="584">
        <v>2.71</v>
      </c>
      <c r="AA50" s="585"/>
      <c r="AB50" s="586"/>
      <c r="AC50" s="652">
        <v>14.03</v>
      </c>
      <c r="AD50" s="653"/>
      <c r="AE50" s="654"/>
      <c r="AF50" s="652">
        <v>5.7</v>
      </c>
      <c r="AG50" s="421"/>
    </row>
    <row r="51" spans="1:33" s="33" customFormat="1" ht="14.25" customHeight="1" thickTop="1" thickBot="1" x14ac:dyDescent="0.25">
      <c r="A51" s="1523" t="s">
        <v>33</v>
      </c>
      <c r="B51" s="1523"/>
      <c r="C51" s="655"/>
      <c r="D51" s="656"/>
      <c r="E51" s="589">
        <v>326.3</v>
      </c>
      <c r="F51" s="593"/>
      <c r="G51" s="591"/>
      <c r="H51" s="589">
        <v>333</v>
      </c>
      <c r="I51" s="590"/>
      <c r="J51" s="591"/>
      <c r="K51" s="589">
        <v>336.9</v>
      </c>
      <c r="L51" s="590"/>
      <c r="M51" s="591"/>
      <c r="N51" s="589">
        <v>337.5</v>
      </c>
      <c r="O51" s="590"/>
      <c r="P51" s="592"/>
      <c r="Q51" s="589">
        <v>347.1</v>
      </c>
      <c r="R51" s="593"/>
      <c r="S51" s="591"/>
      <c r="T51" s="589">
        <v>351.7</v>
      </c>
      <c r="U51" s="590"/>
      <c r="V51" s="591"/>
      <c r="W51" s="589">
        <v>354.6</v>
      </c>
      <c r="X51" s="590"/>
      <c r="Y51" s="591"/>
      <c r="Z51" s="589">
        <v>359.9</v>
      </c>
      <c r="AA51" s="590"/>
      <c r="AB51" s="591"/>
      <c r="AC51" s="589">
        <v>333.5</v>
      </c>
      <c r="AD51" s="658"/>
      <c r="AE51" s="659"/>
      <c r="AF51" s="657">
        <v>353.2</v>
      </c>
      <c r="AG51" s="421"/>
    </row>
    <row r="52" spans="1:33" ht="12" customHeight="1" thickTop="1" x14ac:dyDescent="0.2">
      <c r="A52" s="1505"/>
      <c r="B52" s="1505"/>
      <c r="C52" s="629"/>
      <c r="D52" s="543"/>
      <c r="E52" s="579"/>
      <c r="F52" s="581"/>
      <c r="G52" s="560"/>
      <c r="H52" s="579"/>
      <c r="I52" s="572"/>
      <c r="J52" s="560"/>
      <c r="K52" s="579"/>
      <c r="L52" s="572"/>
      <c r="M52" s="560"/>
      <c r="N52" s="579"/>
      <c r="O52" s="572"/>
      <c r="P52" s="580"/>
      <c r="Q52" s="579"/>
      <c r="R52" s="581"/>
      <c r="S52" s="560"/>
      <c r="T52" s="579"/>
      <c r="U52" s="572"/>
      <c r="V52" s="560"/>
      <c r="W52" s="579"/>
      <c r="X52" s="572"/>
      <c r="Y52" s="560"/>
      <c r="Z52" s="579"/>
      <c r="AA52" s="572"/>
      <c r="AB52" s="560"/>
      <c r="AC52" s="649"/>
      <c r="AD52" s="643"/>
      <c r="AE52" s="644"/>
      <c r="AF52" s="649"/>
      <c r="AG52" s="421"/>
    </row>
    <row r="53" spans="1:33" s="38" customFormat="1" ht="14.1" customHeight="1" thickBot="1" x14ac:dyDescent="0.25">
      <c r="A53" s="1521" t="s">
        <v>34</v>
      </c>
      <c r="B53" s="1522"/>
      <c r="C53" s="650"/>
      <c r="D53" s="651"/>
      <c r="E53" s="584">
        <v>0.5</v>
      </c>
      <c r="F53" s="588"/>
      <c r="G53" s="586"/>
      <c r="H53" s="584">
        <v>0.5</v>
      </c>
      <c r="I53" s="585"/>
      <c r="J53" s="586"/>
      <c r="K53" s="584">
        <v>0.5</v>
      </c>
      <c r="L53" s="585"/>
      <c r="M53" s="586"/>
      <c r="N53" s="584">
        <v>0.5</v>
      </c>
      <c r="O53" s="585"/>
      <c r="P53" s="587"/>
      <c r="Q53" s="584">
        <v>0.46</v>
      </c>
      <c r="R53" s="588"/>
      <c r="S53" s="586"/>
      <c r="T53" s="584">
        <v>0.46</v>
      </c>
      <c r="U53" s="585"/>
      <c r="V53" s="586"/>
      <c r="W53" s="584">
        <v>0.46</v>
      </c>
      <c r="X53" s="585"/>
      <c r="Y53" s="586"/>
      <c r="Z53" s="584">
        <v>0.46</v>
      </c>
      <c r="AA53" s="585"/>
      <c r="AB53" s="586"/>
      <c r="AC53" s="652">
        <v>2</v>
      </c>
      <c r="AD53" s="653"/>
      <c r="AE53" s="654"/>
      <c r="AF53" s="652">
        <v>1.84</v>
      </c>
      <c r="AG53" s="421"/>
    </row>
    <row r="54" spans="1:33" ht="12" customHeight="1" thickTop="1" x14ac:dyDescent="0.2">
      <c r="A54" s="630"/>
      <c r="B54" s="630"/>
      <c r="C54" s="629"/>
      <c r="D54" s="660"/>
      <c r="E54" s="661"/>
      <c r="F54" s="662"/>
      <c r="G54" s="663"/>
      <c r="H54" s="663"/>
      <c r="I54" s="664"/>
      <c r="J54" s="663"/>
      <c r="K54" s="663"/>
      <c r="L54" s="664"/>
      <c r="M54" s="663"/>
      <c r="N54" s="663"/>
      <c r="O54" s="664"/>
      <c r="P54" s="665"/>
      <c r="Q54" s="666"/>
      <c r="R54" s="662"/>
      <c r="S54" s="663"/>
      <c r="T54" s="663"/>
      <c r="U54" s="664"/>
      <c r="V54" s="663"/>
      <c r="W54" s="663"/>
      <c r="X54" s="664"/>
      <c r="Y54" s="663"/>
      <c r="Z54" s="663"/>
      <c r="AA54" s="664"/>
      <c r="AB54" s="663"/>
      <c r="AC54" s="667"/>
      <c r="AD54" s="541"/>
      <c r="AE54" s="635"/>
      <c r="AF54" s="668"/>
    </row>
    <row r="55" spans="1:33" ht="12" customHeight="1" x14ac:dyDescent="0.2">
      <c r="A55" s="630"/>
      <c r="B55" s="630"/>
      <c r="C55" s="629"/>
      <c r="D55" s="629"/>
      <c r="E55" s="629"/>
      <c r="F55" s="629"/>
      <c r="G55" s="629"/>
      <c r="H55" s="629"/>
      <c r="I55" s="629"/>
      <c r="J55" s="629"/>
      <c r="K55" s="629"/>
      <c r="L55" s="629"/>
      <c r="M55" s="542"/>
      <c r="N55" s="542"/>
      <c r="O55" s="631"/>
      <c r="P55" s="629"/>
      <c r="Q55" s="629"/>
      <c r="R55" s="669"/>
      <c r="S55" s="629"/>
      <c r="T55" s="629"/>
      <c r="U55" s="629"/>
      <c r="V55" s="629"/>
      <c r="W55" s="629"/>
      <c r="X55" s="629"/>
      <c r="Y55" s="542"/>
      <c r="Z55" s="542"/>
      <c r="AA55" s="631"/>
      <c r="AB55" s="629"/>
      <c r="AC55" s="629"/>
      <c r="AD55" s="669"/>
      <c r="AE55" s="629"/>
      <c r="AF55" s="629"/>
    </row>
    <row r="56" spans="1:33" ht="25.9" customHeight="1" x14ac:dyDescent="0.2">
      <c r="A56" s="670" t="s">
        <v>240</v>
      </c>
      <c r="B56" s="1514" t="s">
        <v>680</v>
      </c>
      <c r="C56" s="1514"/>
      <c r="D56" s="1514"/>
      <c r="E56" s="1514"/>
      <c r="F56" s="1514"/>
      <c r="G56" s="1514"/>
      <c r="H56" s="1514"/>
      <c r="I56" s="1514"/>
      <c r="J56" s="1514"/>
      <c r="K56" s="1514"/>
      <c r="L56" s="1514"/>
      <c r="M56" s="1514"/>
      <c r="N56" s="1514"/>
      <c r="O56" s="1514"/>
      <c r="P56" s="1514"/>
      <c r="Q56" s="1514"/>
      <c r="R56" s="1514"/>
      <c r="S56" s="1514"/>
      <c r="T56" s="1514"/>
      <c r="U56" s="1514"/>
      <c r="V56" s="1514"/>
      <c r="W56" s="1514"/>
      <c r="X56" s="1514"/>
      <c r="Y56" s="1514"/>
      <c r="Z56" s="1514"/>
      <c r="AA56" s="1514"/>
      <c r="AB56" s="1514"/>
      <c r="AC56" s="1514"/>
      <c r="AD56" s="1514"/>
      <c r="AE56" s="1514"/>
      <c r="AF56" s="1514"/>
    </row>
    <row r="57" spans="1:33" ht="14.25" customHeight="1" x14ac:dyDescent="0.2">
      <c r="A57" s="670" t="s">
        <v>241</v>
      </c>
      <c r="B57" s="1514" t="s">
        <v>35</v>
      </c>
      <c r="C57" s="1514"/>
      <c r="D57" s="1514"/>
      <c r="E57" s="1514"/>
      <c r="F57" s="1514"/>
      <c r="G57" s="1514"/>
      <c r="H57" s="1514"/>
      <c r="I57" s="1514"/>
      <c r="J57" s="1514"/>
      <c r="K57" s="1514"/>
      <c r="L57" s="1514"/>
      <c r="M57" s="1514"/>
      <c r="N57" s="1514"/>
      <c r="O57" s="1514"/>
      <c r="P57" s="1514"/>
      <c r="Q57" s="1514"/>
      <c r="R57" s="1514"/>
      <c r="S57" s="1514"/>
      <c r="T57" s="1514"/>
      <c r="U57" s="1514"/>
      <c r="V57" s="1514"/>
      <c r="W57" s="1514"/>
      <c r="X57" s="1514"/>
      <c r="Y57" s="1514"/>
      <c r="Z57" s="1514"/>
      <c r="AA57" s="1514"/>
      <c r="AB57" s="1514"/>
      <c r="AC57" s="1514"/>
      <c r="AD57" s="1514"/>
      <c r="AE57" s="1514"/>
      <c r="AF57" s="1514"/>
    </row>
    <row r="58" spans="1:33" ht="12.75" customHeight="1" x14ac:dyDescent="0.2">
      <c r="A58" s="670" t="s">
        <v>357</v>
      </c>
      <c r="B58" s="1514" t="s">
        <v>654</v>
      </c>
      <c r="C58" s="1514"/>
      <c r="D58" s="1514"/>
      <c r="E58" s="1514"/>
      <c r="F58" s="1514"/>
      <c r="G58" s="1514"/>
      <c r="H58" s="1514"/>
      <c r="I58" s="1514"/>
      <c r="J58" s="1514"/>
      <c r="K58" s="1514"/>
      <c r="L58" s="1514"/>
      <c r="M58" s="1514"/>
      <c r="N58" s="1514"/>
      <c r="O58" s="1514"/>
      <c r="P58" s="1514"/>
      <c r="Q58" s="1514"/>
      <c r="R58" s="1514"/>
      <c r="S58" s="1514"/>
      <c r="T58" s="1514"/>
      <c r="U58" s="1514"/>
      <c r="V58" s="1514"/>
      <c r="W58" s="1514"/>
      <c r="X58" s="1514"/>
      <c r="Y58" s="1514"/>
      <c r="Z58" s="1514"/>
      <c r="AA58" s="1514"/>
      <c r="AB58" s="1514"/>
      <c r="AC58" s="1514"/>
      <c r="AD58" s="1514"/>
      <c r="AE58" s="1514"/>
      <c r="AF58" s="1514"/>
    </row>
    <row r="59" spans="1:33" ht="12.75" customHeight="1" x14ac:dyDescent="0.2">
      <c r="A59" s="670" t="s">
        <v>358</v>
      </c>
      <c r="B59" s="1514" t="s">
        <v>36</v>
      </c>
      <c r="C59" s="1514"/>
      <c r="D59" s="1514"/>
      <c r="E59" s="1514"/>
      <c r="F59" s="1514"/>
      <c r="G59" s="1514"/>
      <c r="H59" s="1514"/>
      <c r="I59" s="1514"/>
      <c r="J59" s="1514"/>
      <c r="K59" s="1514"/>
      <c r="L59" s="1514"/>
      <c r="M59" s="1514"/>
      <c r="N59" s="1514"/>
      <c r="O59" s="1514"/>
      <c r="P59" s="1514"/>
      <c r="Q59" s="1514"/>
      <c r="R59" s="1514"/>
      <c r="S59" s="1514"/>
      <c r="T59" s="1514"/>
      <c r="U59" s="1514"/>
      <c r="V59" s="1514"/>
      <c r="W59" s="1514"/>
      <c r="X59" s="1514"/>
      <c r="Y59" s="1514"/>
      <c r="Z59" s="1514"/>
      <c r="AA59" s="1514"/>
      <c r="AB59" s="1514"/>
      <c r="AC59" s="1514"/>
      <c r="AD59" s="1514"/>
      <c r="AE59" s="1514"/>
      <c r="AF59" s="1514"/>
    </row>
    <row r="60" spans="1:33" ht="14.25" customHeight="1" x14ac:dyDescent="0.2">
      <c r="A60" s="671" t="s">
        <v>335</v>
      </c>
      <c r="B60" s="1520" t="s">
        <v>325</v>
      </c>
      <c r="C60" s="1520"/>
      <c r="D60" s="1520"/>
      <c r="E60" s="1520"/>
      <c r="F60" s="1520"/>
      <c r="G60" s="1520"/>
      <c r="H60" s="1520"/>
      <c r="I60" s="1520"/>
      <c r="J60" s="1520"/>
      <c r="K60" s="1520"/>
      <c r="L60" s="1520"/>
      <c r="M60" s="1520"/>
      <c r="N60" s="1520"/>
      <c r="O60" s="1520"/>
      <c r="P60" s="1520"/>
      <c r="Q60" s="1520"/>
      <c r="R60" s="1520"/>
      <c r="S60" s="1520"/>
      <c r="T60" s="1520"/>
      <c r="U60" s="1520"/>
      <c r="V60" s="1520"/>
      <c r="W60" s="1520"/>
      <c r="X60" s="1520"/>
      <c r="Y60" s="1520"/>
      <c r="Z60" s="1520"/>
      <c r="AA60" s="1520"/>
      <c r="AB60" s="1520"/>
      <c r="AC60" s="1520"/>
      <c r="AD60" s="1520"/>
      <c r="AE60" s="1520"/>
      <c r="AF60" s="1520"/>
    </row>
    <row r="61" spans="1:33" ht="14.25" customHeight="1" x14ac:dyDescent="0.2">
      <c r="A61" s="671" t="s">
        <v>336</v>
      </c>
      <c r="B61" s="1520" t="s">
        <v>360</v>
      </c>
      <c r="C61" s="1520"/>
      <c r="D61" s="1520"/>
      <c r="E61" s="1520"/>
      <c r="F61" s="1520"/>
      <c r="G61" s="1520"/>
      <c r="H61" s="1520"/>
      <c r="I61" s="1520"/>
      <c r="J61" s="1520"/>
      <c r="K61" s="1520"/>
      <c r="L61" s="1520"/>
      <c r="M61" s="1520"/>
      <c r="N61" s="1520"/>
      <c r="O61" s="1520"/>
      <c r="P61" s="1520"/>
      <c r="Q61" s="1520"/>
      <c r="R61" s="1520"/>
      <c r="S61" s="1520"/>
      <c r="T61" s="1520"/>
      <c r="U61" s="1520"/>
      <c r="V61" s="1520"/>
      <c r="W61" s="1520"/>
      <c r="X61" s="1520"/>
      <c r="Y61" s="1520"/>
      <c r="Z61" s="1520"/>
      <c r="AA61" s="1520"/>
      <c r="AB61" s="1520"/>
      <c r="AC61" s="1520"/>
      <c r="AD61" s="1520"/>
      <c r="AE61" s="1520"/>
      <c r="AF61" s="1520"/>
    </row>
    <row r="62" spans="1:33" ht="15.75" customHeight="1" x14ac:dyDescent="0.2"/>
    <row r="63" spans="1:33" ht="15.75" customHeight="1" x14ac:dyDescent="0.2"/>
    <row r="64" spans="1:33" ht="15.75" customHeight="1" x14ac:dyDescent="0.2"/>
    <row r="65" ht="15.75" customHeight="1" x14ac:dyDescent="0.2"/>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64" orientation="landscape" r:id="rId1"/>
      <headerFooter>
        <oddFooter>&amp;L&amp;K0070C0The Allstate Corporation 3Q19 Supplement&amp;R&amp;K000000&amp;A</oddFooter>
      </headerFooter>
    </customSheetView>
    <customSheetView guid="{2C9B2C1A-81A6-48A3-8FB1-DCFE0A20C29C}" fitToPage="1">
      <selection activeCell="AH10" sqref="AH10"/>
      <pageMargins left="0.25" right="0.25" top="0.5" bottom="0.5" header="0.3" footer="0.3"/>
      <printOptions horizontalCentered="1"/>
      <pageSetup scale="64" orientation="landscape" r:id="rId2"/>
      <headerFooter>
        <oddFooter>&amp;L&amp;K0070C0The Allstate Corporation 4Q19 Supplement&amp;R&amp;K000000&amp;A</oddFooter>
      </headerFooter>
    </customSheetView>
    <customSheetView guid="{890510C0-555E-4CA3-90D8-F97D8CDBC7E8}" fitToPage="1">
      <selection activeCell="E8" sqref="E8"/>
      <pageMargins left="0.25" right="0.25" top="0.5" bottom="0.5" header="0.3" footer="0.3"/>
      <printOptions horizontalCentered="1"/>
      <pageSetup scale="64" orientation="landscape" r:id="rId3"/>
      <headerFooter>
        <oddFooter>&amp;L&amp;K0070C0The Allstate Corporation 4Q19 Supplement&amp;R&amp;K000000&amp;A</oddFooter>
      </headerFooter>
    </customSheetView>
    <customSheetView guid="{D0B20ABF-5FBA-4802-BB92-8148C3F1B1AD}" fitToPage="1">
      <selection activeCell="E9" sqref="E9"/>
      <pageMargins left="0.25" right="0.25" top="0.5" bottom="0.5" header="0.3" footer="0.3"/>
      <printOptions horizontalCentered="1"/>
      <pageSetup scale="64" orientation="landscape" r:id="rId4"/>
      <headerFooter>
        <oddFooter>&amp;L&amp;K0070C0The Allstate Corporation 3Q19 Supplement&amp;R&amp;K000000&amp;A</oddFooter>
      </headerFooter>
    </customSheetView>
    <customSheetView guid="{0B7FDDCE-76D6-4341-B795-862A34477CB3}" fitToPage="1">
      <selection activeCell="E9" sqref="E9"/>
      <pageMargins left="0.25" right="0.25" top="0.5" bottom="0.5" header="0.3" footer="0.3"/>
      <printOptions horizontalCentered="1"/>
      <pageSetup scale="64" orientation="landscape" r:id="rId5"/>
      <headerFooter>
        <oddFooter>&amp;L&amp;K0070C0The Allstate Corporation 3Q19 Supplement&amp;R&amp;K000000&amp;A</oddFooter>
      </headerFooter>
    </customSheetView>
    <customSheetView guid="{77D3E7D1-C189-4FFB-8084-AE3691A2CCAC}" fitToPage="1">
      <selection activeCell="E35" sqref="E35"/>
      <pageMargins left="0.25" right="0.25" top="0.5" bottom="0.5" header="0.3" footer="0.3"/>
      <printOptions horizontalCentered="1"/>
      <pageSetup scale="64" orientation="landscape" r:id="rId6"/>
      <headerFooter>
        <oddFooter>&amp;L&amp;K0070C0The Allstate Corporation 3Q19 Supplement&amp;R&amp;K000000&amp;A</oddFooter>
      </headerFooter>
    </customSheetView>
  </customSheetViews>
  <mergeCells count="57">
    <mergeCell ref="A22:B22"/>
    <mergeCell ref="A23:B23"/>
    <mergeCell ref="A24:B24"/>
    <mergeCell ref="A13:B13"/>
    <mergeCell ref="A14:B14"/>
    <mergeCell ref="B59:AF59"/>
    <mergeCell ref="B60:AF60"/>
    <mergeCell ref="B61:AF61"/>
    <mergeCell ref="A53:B53"/>
    <mergeCell ref="A49:B49"/>
    <mergeCell ref="B56:AF56"/>
    <mergeCell ref="B57:AF57"/>
    <mergeCell ref="A50:B50"/>
    <mergeCell ref="A51:B51"/>
    <mergeCell ref="A30:B30"/>
    <mergeCell ref="A44:B44"/>
    <mergeCell ref="A45:B45"/>
    <mergeCell ref="B58:AF58"/>
    <mergeCell ref="A52:B52"/>
    <mergeCell ref="A35:B35"/>
    <mergeCell ref="A36:B36"/>
    <mergeCell ref="A37:B37"/>
    <mergeCell ref="A38:B38"/>
    <mergeCell ref="A39:B39"/>
    <mergeCell ref="A40:B40"/>
    <mergeCell ref="A41:B41"/>
    <mergeCell ref="A42:B42"/>
    <mergeCell ref="A43:B43"/>
    <mergeCell ref="A48:B48"/>
    <mergeCell ref="A46:B46"/>
    <mergeCell ref="A47:B47"/>
    <mergeCell ref="A31:B31"/>
    <mergeCell ref="A32:B32"/>
    <mergeCell ref="A33:B33"/>
    <mergeCell ref="A15:B15"/>
    <mergeCell ref="A16:B16"/>
    <mergeCell ref="A34:B34"/>
    <mergeCell ref="A18:B18"/>
    <mergeCell ref="A25:B25"/>
    <mergeCell ref="A28:B28"/>
    <mergeCell ref="A27:B27"/>
    <mergeCell ref="A29:B29"/>
    <mergeCell ref="A20:B20"/>
    <mergeCell ref="A26:B26"/>
    <mergeCell ref="A21:B21"/>
    <mergeCell ref="A17:B17"/>
    <mergeCell ref="A1:AF1"/>
    <mergeCell ref="A2:AF2"/>
    <mergeCell ref="A12:B12"/>
    <mergeCell ref="A4:B4"/>
    <mergeCell ref="A7:B7"/>
    <mergeCell ref="A8:B8"/>
    <mergeCell ref="A9:B9"/>
    <mergeCell ref="A10:B10"/>
    <mergeCell ref="A11:B11"/>
    <mergeCell ref="D4:AA4"/>
    <mergeCell ref="AC4:AF4"/>
  </mergeCells>
  <printOptions horizontalCentered="1"/>
  <pageMargins left="0.25" right="0.25" top="0.5" bottom="0.5" header="0.3" footer="0.3"/>
  <pageSetup scale="64" orientation="landscape" r:id="rId7"/>
  <headerFooter>
    <oddFooter>&amp;L&amp;K0070C0The Allstate Corporation 4Q19 Supplement&amp;R&amp;K000000&amp;A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AB48"/>
  <sheetViews>
    <sheetView zoomScaleNormal="100" workbookViewId="0">
      <selection sqref="A1:AA1"/>
    </sheetView>
  </sheetViews>
  <sheetFormatPr defaultColWidth="13.7109375" defaultRowHeight="12.75" x14ac:dyDescent="0.2"/>
  <cols>
    <col min="1" max="1" width="3" style="692" customWidth="1"/>
    <col min="2" max="2" width="43" style="692" customWidth="1"/>
    <col min="3" max="4" width="2.28515625" style="692" customWidth="1"/>
    <col min="5" max="5" width="10.28515625" style="692" customWidth="1"/>
    <col min="6" max="7" width="2.28515625" style="692" customWidth="1"/>
    <col min="8" max="8" width="10.28515625" style="692" customWidth="1"/>
    <col min="9" max="10" width="2.28515625" style="692" customWidth="1"/>
    <col min="11" max="11" width="9.7109375" style="692" customWidth="1"/>
    <col min="12" max="13" width="2.28515625" style="692" customWidth="1"/>
    <col min="14" max="14" width="9.7109375" style="692" customWidth="1"/>
    <col min="15" max="16" width="2.28515625" style="692" customWidth="1"/>
    <col min="17" max="17" width="9.7109375" style="692" customWidth="1"/>
    <col min="18" max="19" width="2.28515625" style="692" customWidth="1"/>
    <col min="20" max="20" width="9.7109375" style="692" customWidth="1"/>
    <col min="21" max="22" width="2.28515625" style="692" customWidth="1"/>
    <col min="23" max="23" width="9.7109375" style="692" customWidth="1"/>
    <col min="24" max="25" width="2.28515625" style="692" customWidth="1"/>
    <col min="26" max="26" width="9.7109375" style="692" customWidth="1"/>
    <col min="27" max="27" width="2.28515625" style="692" customWidth="1"/>
    <col min="28" max="28" width="2.28515625" style="709" customWidth="1"/>
    <col min="29" max="29" width="10.28515625" style="692" customWidth="1"/>
    <col min="30" max="31" width="2.28515625" style="692" customWidth="1"/>
    <col min="32" max="32" width="10.28515625" style="692" customWidth="1"/>
    <col min="33" max="33" width="2.28515625" style="692" customWidth="1"/>
    <col min="34" max="16384" width="13.7109375" style="692"/>
  </cols>
  <sheetData>
    <row r="1" spans="1:28" ht="15.75" customHeight="1" x14ac:dyDescent="0.25">
      <c r="A1" s="1598" t="s">
        <v>6</v>
      </c>
      <c r="B1" s="1591"/>
      <c r="C1" s="1591"/>
      <c r="D1" s="1591"/>
      <c r="E1" s="1591"/>
      <c r="F1" s="1591"/>
      <c r="G1" s="1591"/>
      <c r="H1" s="1591"/>
      <c r="I1" s="1591"/>
      <c r="J1" s="1591"/>
      <c r="K1" s="1591"/>
      <c r="L1" s="1591"/>
      <c r="M1" s="1591"/>
      <c r="N1" s="1591"/>
      <c r="O1" s="1591"/>
      <c r="P1" s="1591"/>
      <c r="Q1" s="1591"/>
      <c r="R1" s="1591"/>
      <c r="S1" s="1591"/>
      <c r="T1" s="1591"/>
      <c r="U1" s="1591"/>
      <c r="V1" s="1591"/>
      <c r="W1" s="1591"/>
      <c r="X1" s="1591"/>
      <c r="Y1" s="1591"/>
      <c r="Z1" s="1591"/>
      <c r="AA1" s="1591"/>
    </row>
    <row r="2" spans="1:28" ht="15.75" customHeight="1" x14ac:dyDescent="0.25">
      <c r="A2" s="1598" t="s">
        <v>290</v>
      </c>
      <c r="B2" s="1591"/>
      <c r="C2" s="1591"/>
      <c r="D2" s="1591"/>
      <c r="E2" s="1591"/>
      <c r="F2" s="1591"/>
      <c r="G2" s="1591"/>
      <c r="H2" s="1591"/>
      <c r="I2" s="1591"/>
      <c r="J2" s="1591"/>
      <c r="K2" s="1591"/>
      <c r="L2" s="1591"/>
      <c r="M2" s="1591"/>
      <c r="N2" s="1591"/>
      <c r="O2" s="1591"/>
      <c r="P2" s="1591"/>
      <c r="Q2" s="1591"/>
      <c r="R2" s="1591"/>
      <c r="S2" s="1591"/>
      <c r="T2" s="1591"/>
      <c r="U2" s="1591"/>
      <c r="V2" s="1591"/>
      <c r="W2" s="1591"/>
      <c r="X2" s="1591"/>
      <c r="Y2" s="1591"/>
      <c r="Z2" s="1591"/>
      <c r="AA2" s="1591"/>
    </row>
    <row r="4" spans="1:28" ht="15.75" customHeight="1" x14ac:dyDescent="0.2">
      <c r="A4" s="1597" t="s">
        <v>45</v>
      </c>
      <c r="B4" s="1591"/>
      <c r="D4" s="1602" t="s">
        <v>9</v>
      </c>
      <c r="E4" s="1602"/>
      <c r="F4" s="1602"/>
      <c r="G4" s="1602"/>
      <c r="H4" s="1602"/>
      <c r="I4" s="1602"/>
      <c r="J4" s="1602"/>
      <c r="K4" s="1602"/>
      <c r="L4" s="1602"/>
      <c r="M4" s="1602"/>
      <c r="N4" s="1602"/>
      <c r="O4" s="1602"/>
      <c r="P4" s="1602"/>
      <c r="Q4" s="1602"/>
      <c r="R4" s="1602"/>
      <c r="S4" s="1602"/>
      <c r="T4" s="1602"/>
      <c r="U4" s="1602"/>
      <c r="V4" s="1602"/>
      <c r="W4" s="1602"/>
      <c r="X4" s="1602"/>
      <c r="Y4" s="1602"/>
      <c r="Z4" s="1602"/>
      <c r="AA4" s="663"/>
    </row>
    <row r="5" spans="1:28" x14ac:dyDescent="0.2">
      <c r="M5" s="663"/>
      <c r="N5" s="663"/>
      <c r="O5" s="663"/>
      <c r="P5" s="663"/>
      <c r="Q5" s="663"/>
      <c r="R5" s="663"/>
      <c r="S5" s="663"/>
      <c r="T5" s="663"/>
      <c r="U5" s="663"/>
      <c r="V5" s="663"/>
      <c r="W5" s="663"/>
      <c r="X5" s="663"/>
      <c r="Y5" s="663"/>
      <c r="Z5" s="663"/>
      <c r="AA5" s="888"/>
    </row>
    <row r="6" spans="1:28" ht="25.9" customHeight="1" x14ac:dyDescent="0.25">
      <c r="D6" s="889"/>
      <c r="E6" s="890" t="s">
        <v>630</v>
      </c>
      <c r="F6" s="891"/>
      <c r="G6" s="663"/>
      <c r="H6" s="892" t="s">
        <v>547</v>
      </c>
      <c r="I6" s="893"/>
      <c r="J6" s="663"/>
      <c r="K6" s="892" t="s">
        <v>493</v>
      </c>
      <c r="L6" s="893"/>
      <c r="M6" s="663"/>
      <c r="N6" s="892" t="s">
        <v>326</v>
      </c>
      <c r="O6" s="893"/>
      <c r="P6" s="889"/>
      <c r="Q6" s="890" t="s">
        <v>10</v>
      </c>
      <c r="R6" s="894"/>
      <c r="S6" s="895"/>
      <c r="T6" s="892" t="s">
        <v>327</v>
      </c>
      <c r="U6" s="663"/>
      <c r="V6" s="895"/>
      <c r="W6" s="892" t="s">
        <v>0</v>
      </c>
      <c r="X6" s="663"/>
      <c r="Y6" s="895"/>
      <c r="Z6" s="892" t="s">
        <v>1</v>
      </c>
      <c r="AA6" s="663"/>
      <c r="AB6" s="896"/>
    </row>
    <row r="7" spans="1:28" ht="12" customHeight="1" x14ac:dyDescent="0.2">
      <c r="A7" s="1539" t="s">
        <v>185</v>
      </c>
      <c r="B7" s="1591"/>
      <c r="D7" s="897"/>
      <c r="E7" s="898"/>
      <c r="F7" s="697"/>
      <c r="G7" s="663"/>
      <c r="H7" s="898"/>
      <c r="I7" s="709"/>
      <c r="J7" s="663"/>
      <c r="K7" s="898"/>
      <c r="L7" s="709"/>
      <c r="M7" s="663"/>
      <c r="N7" s="898"/>
      <c r="O7" s="709"/>
      <c r="P7" s="897"/>
      <c r="Q7" s="898"/>
      <c r="R7" s="697"/>
      <c r="S7" s="663"/>
      <c r="T7" s="898"/>
      <c r="U7" s="709"/>
      <c r="V7" s="663"/>
      <c r="W7" s="898"/>
      <c r="X7" s="709"/>
      <c r="Y7" s="663"/>
      <c r="Z7" s="898"/>
      <c r="AA7" s="709"/>
      <c r="AB7" s="896"/>
    </row>
    <row r="8" spans="1:28" ht="12" customHeight="1" x14ac:dyDescent="0.2">
      <c r="A8" s="1591"/>
      <c r="B8" s="1591"/>
      <c r="D8" s="897"/>
      <c r="E8" s="709"/>
      <c r="F8" s="697"/>
      <c r="G8" s="663"/>
      <c r="I8" s="709"/>
      <c r="J8" s="663"/>
      <c r="L8" s="709"/>
      <c r="M8" s="663"/>
      <c r="O8" s="709"/>
      <c r="P8" s="897"/>
      <c r="Q8" s="709"/>
      <c r="R8" s="697"/>
      <c r="S8" s="663"/>
      <c r="U8" s="709"/>
      <c r="V8" s="663"/>
      <c r="X8" s="709"/>
      <c r="Y8" s="663"/>
      <c r="AA8" s="709"/>
      <c r="AB8" s="896"/>
    </row>
    <row r="9" spans="1:28" ht="12" customHeight="1" x14ac:dyDescent="0.2">
      <c r="A9" s="1686" t="s">
        <v>106</v>
      </c>
      <c r="B9" s="1686"/>
      <c r="D9" s="897"/>
      <c r="E9" s="709"/>
      <c r="F9" s="697"/>
      <c r="G9" s="663"/>
      <c r="I9" s="709"/>
      <c r="J9" s="663"/>
      <c r="L9" s="709"/>
      <c r="M9" s="663"/>
      <c r="O9" s="709"/>
      <c r="P9" s="897"/>
      <c r="Q9" s="709"/>
      <c r="R9" s="697"/>
      <c r="S9" s="663"/>
      <c r="U9" s="709"/>
      <c r="V9" s="663"/>
      <c r="X9" s="709"/>
      <c r="Y9" s="663"/>
      <c r="AA9" s="709"/>
      <c r="AB9" s="896"/>
    </row>
    <row r="10" spans="1:28" ht="12" customHeight="1" x14ac:dyDescent="0.2">
      <c r="A10" s="1591"/>
      <c r="B10" s="1591"/>
      <c r="D10" s="897"/>
      <c r="E10" s="709"/>
      <c r="F10" s="697"/>
      <c r="G10" s="663"/>
      <c r="I10" s="709"/>
      <c r="J10" s="663"/>
      <c r="L10" s="709"/>
      <c r="M10" s="663"/>
      <c r="O10" s="709"/>
      <c r="P10" s="897"/>
      <c r="Q10" s="709"/>
      <c r="R10" s="697"/>
      <c r="S10" s="663"/>
      <c r="U10" s="709"/>
      <c r="V10" s="663"/>
      <c r="X10" s="709"/>
      <c r="Y10" s="663"/>
      <c r="AA10" s="709"/>
      <c r="AB10" s="896"/>
    </row>
    <row r="11" spans="1:28" ht="14.1" customHeight="1" thickBot="1" x14ac:dyDescent="0.25">
      <c r="A11" s="1692" t="s">
        <v>291</v>
      </c>
      <c r="B11" s="1692"/>
      <c r="D11" s="897"/>
      <c r="E11" s="899">
        <v>247</v>
      </c>
      <c r="F11" s="697"/>
      <c r="G11" s="663"/>
      <c r="H11" s="899">
        <v>237</v>
      </c>
      <c r="I11" s="900"/>
      <c r="J11" s="663"/>
      <c r="K11" s="899">
        <v>252</v>
      </c>
      <c r="L11" s="900"/>
      <c r="M11" s="663"/>
      <c r="N11" s="899">
        <v>260</v>
      </c>
      <c r="O11" s="900"/>
      <c r="P11" s="901"/>
      <c r="Q11" s="899">
        <v>260</v>
      </c>
      <c r="R11" s="902"/>
      <c r="S11" s="903"/>
      <c r="T11" s="899">
        <v>591</v>
      </c>
      <c r="U11" s="700"/>
      <c r="V11" s="903"/>
      <c r="W11" s="899">
        <v>611</v>
      </c>
      <c r="X11" s="700"/>
      <c r="Y11" s="903"/>
      <c r="Z11" s="899">
        <v>598</v>
      </c>
      <c r="AA11" s="700"/>
      <c r="AB11" s="896"/>
    </row>
    <row r="12" spans="1:28" ht="12" customHeight="1" thickTop="1" x14ac:dyDescent="0.2">
      <c r="A12" s="1591"/>
      <c r="B12" s="1591"/>
      <c r="D12" s="897"/>
      <c r="E12" s="579"/>
      <c r="F12" s="697"/>
      <c r="G12" s="663"/>
      <c r="H12" s="579"/>
      <c r="I12" s="583"/>
      <c r="J12" s="663"/>
      <c r="K12" s="579"/>
      <c r="L12" s="583"/>
      <c r="M12" s="663"/>
      <c r="N12" s="579"/>
      <c r="O12" s="583"/>
      <c r="P12" s="580"/>
      <c r="Q12" s="579"/>
      <c r="R12" s="581"/>
      <c r="S12" s="560"/>
      <c r="T12" s="579"/>
      <c r="U12" s="709"/>
      <c r="V12" s="560"/>
      <c r="W12" s="579"/>
      <c r="X12" s="709"/>
      <c r="Y12" s="560"/>
      <c r="Z12" s="579"/>
      <c r="AA12" s="709"/>
      <c r="AB12" s="896"/>
    </row>
    <row r="13" spans="1:28" ht="12" customHeight="1" x14ac:dyDescent="0.2">
      <c r="A13" s="1686" t="s">
        <v>107</v>
      </c>
      <c r="B13" s="1686"/>
      <c r="D13" s="897"/>
      <c r="E13" s="582"/>
      <c r="F13" s="697"/>
      <c r="G13" s="663"/>
      <c r="H13" s="582"/>
      <c r="I13" s="583"/>
      <c r="J13" s="663"/>
      <c r="K13" s="582"/>
      <c r="L13" s="583"/>
      <c r="M13" s="663"/>
      <c r="N13" s="582"/>
      <c r="O13" s="583"/>
      <c r="P13" s="580"/>
      <c r="Q13" s="582"/>
      <c r="R13" s="581"/>
      <c r="S13" s="560"/>
      <c r="T13" s="582"/>
      <c r="U13" s="709"/>
      <c r="V13" s="560"/>
      <c r="W13" s="582"/>
      <c r="X13" s="709"/>
      <c r="Y13" s="560"/>
      <c r="Z13" s="582"/>
      <c r="AA13" s="709"/>
      <c r="AB13" s="896"/>
    </row>
    <row r="14" spans="1:28" ht="12" customHeight="1" x14ac:dyDescent="0.2">
      <c r="A14" s="1591"/>
      <c r="B14" s="1591"/>
      <c r="D14" s="897"/>
      <c r="E14" s="582"/>
      <c r="F14" s="697"/>
      <c r="G14" s="663"/>
      <c r="H14" s="582"/>
      <c r="I14" s="583"/>
      <c r="J14" s="663"/>
      <c r="K14" s="582"/>
      <c r="L14" s="583"/>
      <c r="M14" s="663"/>
      <c r="N14" s="582"/>
      <c r="O14" s="583"/>
      <c r="P14" s="580"/>
      <c r="Q14" s="582"/>
      <c r="R14" s="581"/>
      <c r="S14" s="560"/>
      <c r="T14" s="582"/>
      <c r="U14" s="709"/>
      <c r="V14" s="560"/>
      <c r="W14" s="582"/>
      <c r="X14" s="709"/>
      <c r="Y14" s="560"/>
      <c r="Z14" s="582"/>
      <c r="AA14" s="709"/>
      <c r="AB14" s="896"/>
    </row>
    <row r="15" spans="1:28" ht="12" customHeight="1" x14ac:dyDescent="0.2">
      <c r="A15" s="1692" t="s">
        <v>347</v>
      </c>
      <c r="B15" s="1692"/>
      <c r="D15" s="897"/>
      <c r="E15" s="904">
        <v>2474</v>
      </c>
      <c r="F15" s="697"/>
      <c r="G15" s="663"/>
      <c r="H15" s="904">
        <v>2528</v>
      </c>
      <c r="I15" s="583"/>
      <c r="J15" s="663"/>
      <c r="K15" s="904">
        <v>2587</v>
      </c>
      <c r="L15" s="583"/>
      <c r="M15" s="663"/>
      <c r="N15" s="904">
        <v>2542</v>
      </c>
      <c r="O15" s="583"/>
      <c r="P15" s="580"/>
      <c r="Q15" s="904">
        <v>2618</v>
      </c>
      <c r="R15" s="581"/>
      <c r="S15" s="560"/>
      <c r="T15" s="904"/>
      <c r="U15" s="709"/>
      <c r="V15" s="560"/>
      <c r="W15" s="904"/>
      <c r="X15" s="709"/>
      <c r="Y15" s="560"/>
      <c r="Z15" s="904"/>
      <c r="AA15" s="709"/>
      <c r="AB15" s="896"/>
    </row>
    <row r="16" spans="1:28" ht="14.1" customHeight="1" thickBot="1" x14ac:dyDescent="0.25">
      <c r="A16" s="1692" t="s">
        <v>292</v>
      </c>
      <c r="B16" s="1692"/>
      <c r="D16" s="897"/>
      <c r="E16" s="564">
        <v>2944</v>
      </c>
      <c r="F16" s="697"/>
      <c r="G16" s="663"/>
      <c r="H16" s="564">
        <v>2863</v>
      </c>
      <c r="I16" s="583"/>
      <c r="J16" s="663"/>
      <c r="K16" s="564">
        <v>2744</v>
      </c>
      <c r="L16" s="583"/>
      <c r="M16" s="663"/>
      <c r="N16" s="564">
        <v>2657.3851949999998</v>
      </c>
      <c r="O16" s="583"/>
      <c r="P16" s="901"/>
      <c r="Q16" s="564">
        <v>2474</v>
      </c>
      <c r="R16" s="902"/>
      <c r="S16" s="903"/>
      <c r="T16" s="899">
        <v>2528</v>
      </c>
      <c r="U16" s="700"/>
      <c r="V16" s="903"/>
      <c r="W16" s="899">
        <v>2587</v>
      </c>
      <c r="X16" s="700"/>
      <c r="Y16" s="903"/>
      <c r="Z16" s="899">
        <v>2542</v>
      </c>
      <c r="AA16" s="700"/>
      <c r="AB16" s="896"/>
    </row>
    <row r="17" spans="1:28" ht="12" customHeight="1" thickTop="1" x14ac:dyDescent="0.2">
      <c r="A17" s="1692"/>
      <c r="B17" s="1692"/>
      <c r="D17" s="897"/>
      <c r="E17" s="582"/>
      <c r="F17" s="697"/>
      <c r="G17" s="663"/>
      <c r="H17" s="582"/>
      <c r="I17" s="583"/>
      <c r="J17" s="663"/>
      <c r="K17" s="582"/>
      <c r="L17" s="583"/>
      <c r="M17" s="663"/>
      <c r="N17" s="582"/>
      <c r="O17" s="583"/>
      <c r="P17" s="580"/>
      <c r="Q17" s="582"/>
      <c r="R17" s="581"/>
      <c r="S17" s="560"/>
      <c r="T17" s="582"/>
      <c r="U17" s="709"/>
      <c r="V17" s="560"/>
      <c r="W17" s="582"/>
      <c r="X17" s="709"/>
      <c r="Y17" s="560"/>
      <c r="Z17" s="582"/>
      <c r="AA17" s="709"/>
      <c r="AB17" s="896"/>
    </row>
    <row r="18" spans="1:28" ht="14.1" customHeight="1" thickBot="1" x14ac:dyDescent="0.25">
      <c r="A18" s="1692" t="s">
        <v>311</v>
      </c>
      <c r="B18" s="1692"/>
      <c r="D18" s="897"/>
      <c r="E18" s="899">
        <v>2709</v>
      </c>
      <c r="F18" s="697"/>
      <c r="G18" s="663"/>
      <c r="H18" s="899">
        <v>2696</v>
      </c>
      <c r="I18" s="583"/>
      <c r="J18" s="663"/>
      <c r="K18" s="899">
        <v>2665.5</v>
      </c>
      <c r="L18" s="583"/>
      <c r="M18" s="663"/>
      <c r="N18" s="899">
        <v>2599.6925974999999</v>
      </c>
      <c r="O18" s="583"/>
      <c r="P18" s="580"/>
      <c r="Q18" s="899">
        <v>2546</v>
      </c>
      <c r="R18" s="581"/>
      <c r="S18" s="560"/>
      <c r="T18" s="583"/>
      <c r="U18" s="709"/>
      <c r="V18" s="560"/>
      <c r="W18" s="583"/>
      <c r="X18" s="709"/>
      <c r="Y18" s="560"/>
      <c r="Z18" s="583"/>
      <c r="AA18" s="709"/>
      <c r="AB18" s="896"/>
    </row>
    <row r="19" spans="1:28" ht="12" customHeight="1" thickTop="1" x14ac:dyDescent="0.2">
      <c r="A19" s="1692"/>
      <c r="B19" s="1692"/>
      <c r="D19" s="897"/>
      <c r="E19" s="579"/>
      <c r="F19" s="697"/>
      <c r="G19" s="663"/>
      <c r="H19" s="579"/>
      <c r="I19" s="583"/>
      <c r="J19" s="663"/>
      <c r="K19" s="579"/>
      <c r="L19" s="583"/>
      <c r="M19" s="663"/>
      <c r="N19" s="579"/>
      <c r="O19" s="583"/>
      <c r="P19" s="580"/>
      <c r="Q19" s="579"/>
      <c r="R19" s="581"/>
      <c r="S19" s="560"/>
      <c r="T19" s="583"/>
      <c r="U19" s="709"/>
      <c r="V19" s="560"/>
      <c r="W19" s="583"/>
      <c r="X19" s="709"/>
      <c r="Y19" s="560"/>
      <c r="Z19" s="583"/>
      <c r="AA19" s="709"/>
      <c r="AB19" s="896"/>
    </row>
    <row r="20" spans="1:28" ht="14.1" customHeight="1" thickBot="1" x14ac:dyDescent="0.25">
      <c r="A20" s="1692" t="s">
        <v>293</v>
      </c>
      <c r="B20" s="1692"/>
      <c r="D20" s="897"/>
      <c r="E20" s="905">
        <v>9.1177556293835398</v>
      </c>
      <c r="F20" s="906" t="s">
        <v>239</v>
      </c>
      <c r="G20" s="663"/>
      <c r="H20" s="905">
        <v>8.8000000000000007</v>
      </c>
      <c r="I20" s="907" t="s">
        <v>239</v>
      </c>
      <c r="J20" s="663"/>
      <c r="K20" s="905">
        <v>9.5</v>
      </c>
      <c r="L20" s="907" t="s">
        <v>239</v>
      </c>
      <c r="M20" s="663"/>
      <c r="N20" s="905">
        <v>10</v>
      </c>
      <c r="O20" s="907" t="s">
        <v>239</v>
      </c>
      <c r="P20" s="580"/>
      <c r="Q20" s="905">
        <v>10.199999999999999</v>
      </c>
      <c r="R20" s="906" t="s">
        <v>239</v>
      </c>
      <c r="S20" s="560"/>
      <c r="T20" s="905">
        <v>23.4</v>
      </c>
      <c r="U20" s="907" t="s">
        <v>239</v>
      </c>
      <c r="V20" s="560"/>
      <c r="W20" s="905">
        <v>23.6</v>
      </c>
      <c r="X20" s="907" t="s">
        <v>239</v>
      </c>
      <c r="Y20" s="560"/>
      <c r="Z20" s="905">
        <v>23.5</v>
      </c>
      <c r="AA20" s="907" t="s">
        <v>239</v>
      </c>
      <c r="AB20" s="896"/>
    </row>
    <row r="21" spans="1:28" ht="12" customHeight="1" thickTop="1" x14ac:dyDescent="0.2">
      <c r="A21" s="1591"/>
      <c r="B21" s="1591"/>
      <c r="D21" s="897"/>
      <c r="E21" s="579"/>
      <c r="F21" s="697"/>
      <c r="G21" s="663"/>
      <c r="H21" s="579"/>
      <c r="I21" s="583"/>
      <c r="J21" s="663"/>
      <c r="K21" s="579"/>
      <c r="L21" s="583"/>
      <c r="M21" s="663"/>
      <c r="N21" s="579"/>
      <c r="O21" s="583"/>
      <c r="P21" s="580"/>
      <c r="Q21" s="579"/>
      <c r="R21" s="581"/>
      <c r="S21" s="560"/>
      <c r="T21" s="579"/>
      <c r="U21" s="709"/>
      <c r="V21" s="560"/>
      <c r="W21" s="579"/>
      <c r="X21" s="709"/>
      <c r="Y21" s="560"/>
      <c r="Z21" s="579"/>
      <c r="AA21" s="709"/>
      <c r="AB21" s="896"/>
    </row>
    <row r="22" spans="1:28" ht="12" customHeight="1" x14ac:dyDescent="0.2">
      <c r="A22" s="1591"/>
      <c r="B22" s="1591"/>
      <c r="D22" s="897"/>
      <c r="E22" s="582"/>
      <c r="F22" s="697"/>
      <c r="G22" s="663"/>
      <c r="H22" s="582"/>
      <c r="I22" s="583"/>
      <c r="J22" s="663"/>
      <c r="K22" s="582"/>
      <c r="L22" s="583"/>
      <c r="M22" s="663"/>
      <c r="N22" s="582"/>
      <c r="O22" s="583"/>
      <c r="P22" s="580"/>
      <c r="Q22" s="582"/>
      <c r="R22" s="581"/>
      <c r="S22" s="560"/>
      <c r="T22" s="582"/>
      <c r="U22" s="709"/>
      <c r="V22" s="560"/>
      <c r="W22" s="582"/>
      <c r="X22" s="709"/>
      <c r="Y22" s="560"/>
      <c r="Z22" s="582"/>
      <c r="AA22" s="709"/>
      <c r="AB22" s="896"/>
    </row>
    <row r="23" spans="1:28" ht="12" customHeight="1" x14ac:dyDescent="0.2">
      <c r="A23" s="1539" t="s">
        <v>517</v>
      </c>
      <c r="B23" s="1591"/>
      <c r="D23" s="897"/>
      <c r="E23" s="582"/>
      <c r="F23" s="697"/>
      <c r="G23" s="663"/>
      <c r="H23" s="582"/>
      <c r="I23" s="583"/>
      <c r="J23" s="663"/>
      <c r="K23" s="582"/>
      <c r="L23" s="583"/>
      <c r="M23" s="663"/>
      <c r="N23" s="582"/>
      <c r="O23" s="583"/>
      <c r="P23" s="580"/>
      <c r="Q23" s="582"/>
      <c r="R23" s="581"/>
      <c r="S23" s="560"/>
      <c r="T23" s="582"/>
      <c r="U23" s="709"/>
      <c r="V23" s="560"/>
      <c r="W23" s="582"/>
      <c r="X23" s="709"/>
      <c r="Y23" s="560"/>
      <c r="Z23" s="582"/>
      <c r="AA23" s="709"/>
      <c r="AB23" s="896"/>
    </row>
    <row r="24" spans="1:28" ht="12" customHeight="1" x14ac:dyDescent="0.2">
      <c r="A24" s="1591"/>
      <c r="B24" s="1591"/>
      <c r="D24" s="897"/>
      <c r="E24" s="582"/>
      <c r="F24" s="697"/>
      <c r="G24" s="663"/>
      <c r="H24" s="582"/>
      <c r="I24" s="583"/>
      <c r="J24" s="663"/>
      <c r="K24" s="582"/>
      <c r="L24" s="583"/>
      <c r="M24" s="663"/>
      <c r="N24" s="582"/>
      <c r="O24" s="583"/>
      <c r="P24" s="580"/>
      <c r="Q24" s="582"/>
      <c r="R24" s="581"/>
      <c r="S24" s="560"/>
      <c r="T24" s="582"/>
      <c r="U24" s="709"/>
      <c r="V24" s="560"/>
      <c r="W24" s="582"/>
      <c r="X24" s="709"/>
      <c r="Y24" s="560"/>
      <c r="Z24" s="582"/>
      <c r="AA24" s="709"/>
      <c r="AB24" s="896"/>
    </row>
    <row r="25" spans="1:28" ht="12" customHeight="1" x14ac:dyDescent="0.2">
      <c r="A25" s="1686" t="s">
        <v>106</v>
      </c>
      <c r="B25" s="1686"/>
      <c r="D25" s="897"/>
      <c r="E25" s="582"/>
      <c r="F25" s="697"/>
      <c r="G25" s="663"/>
      <c r="H25" s="582"/>
      <c r="I25" s="583"/>
      <c r="J25" s="663"/>
      <c r="K25" s="582"/>
      <c r="L25" s="583"/>
      <c r="M25" s="663"/>
      <c r="N25" s="582"/>
      <c r="O25" s="583"/>
      <c r="P25" s="580"/>
      <c r="Q25" s="582"/>
      <c r="R25" s="581"/>
      <c r="S25" s="560"/>
      <c r="T25" s="582"/>
      <c r="U25" s="709"/>
      <c r="V25" s="560"/>
      <c r="W25" s="582"/>
      <c r="X25" s="709"/>
      <c r="Y25" s="560"/>
      <c r="Z25" s="582"/>
      <c r="AA25" s="709"/>
      <c r="AB25" s="896"/>
    </row>
    <row r="26" spans="1:28" ht="14.1" customHeight="1" thickBot="1" x14ac:dyDescent="0.25">
      <c r="A26" s="1692" t="s">
        <v>294</v>
      </c>
      <c r="B26" s="1692"/>
      <c r="D26" s="897"/>
      <c r="E26" s="899">
        <v>261</v>
      </c>
      <c r="F26" s="697"/>
      <c r="G26" s="663"/>
      <c r="H26" s="899">
        <v>254</v>
      </c>
      <c r="I26" s="900"/>
      <c r="J26" s="663"/>
      <c r="K26" s="899">
        <v>285</v>
      </c>
      <c r="L26" s="900"/>
      <c r="M26" s="663"/>
      <c r="N26" s="899">
        <v>297</v>
      </c>
      <c r="O26" s="900"/>
      <c r="P26" s="901"/>
      <c r="Q26" s="899">
        <v>295</v>
      </c>
      <c r="R26" s="902"/>
      <c r="S26" s="903"/>
      <c r="T26" s="899">
        <v>284</v>
      </c>
      <c r="U26" s="700"/>
      <c r="V26" s="903"/>
      <c r="W26" s="899">
        <v>285</v>
      </c>
      <c r="X26" s="700"/>
      <c r="Y26" s="903"/>
      <c r="Z26" s="899">
        <v>270</v>
      </c>
      <c r="AA26" s="700"/>
      <c r="AB26" s="896"/>
    </row>
    <row r="27" spans="1:28" ht="12" customHeight="1" thickTop="1" x14ac:dyDescent="0.2">
      <c r="A27" s="1591"/>
      <c r="B27" s="1591"/>
      <c r="D27" s="897"/>
      <c r="E27" s="579"/>
      <c r="F27" s="697"/>
      <c r="G27" s="663"/>
      <c r="H27" s="579"/>
      <c r="I27" s="583"/>
      <c r="J27" s="663"/>
      <c r="K27" s="579"/>
      <c r="L27" s="583"/>
      <c r="M27" s="663"/>
      <c r="N27" s="579"/>
      <c r="O27" s="583"/>
      <c r="P27" s="580"/>
      <c r="Q27" s="579"/>
      <c r="R27" s="581"/>
      <c r="S27" s="560"/>
      <c r="T27" s="579"/>
      <c r="U27" s="709"/>
      <c r="V27" s="560"/>
      <c r="W27" s="579"/>
      <c r="X27" s="709"/>
      <c r="Y27" s="560"/>
      <c r="Z27" s="579"/>
      <c r="AA27" s="709"/>
      <c r="AB27" s="896"/>
    </row>
    <row r="28" spans="1:28" ht="12" customHeight="1" x14ac:dyDescent="0.2">
      <c r="A28" s="1686" t="s">
        <v>107</v>
      </c>
      <c r="B28" s="1686"/>
      <c r="D28" s="897"/>
      <c r="E28" s="582"/>
      <c r="F28" s="697"/>
      <c r="G28" s="663"/>
      <c r="H28" s="582"/>
      <c r="I28" s="583"/>
      <c r="J28" s="663"/>
      <c r="K28" s="582"/>
      <c r="L28" s="583"/>
      <c r="M28" s="663"/>
      <c r="N28" s="582"/>
      <c r="O28" s="583"/>
      <c r="P28" s="580"/>
      <c r="Q28" s="582"/>
      <c r="R28" s="581"/>
      <c r="S28" s="560"/>
      <c r="T28" s="582"/>
      <c r="U28" s="709"/>
      <c r="V28" s="560"/>
      <c r="W28" s="582"/>
      <c r="X28" s="709"/>
      <c r="Y28" s="560"/>
      <c r="Z28" s="582"/>
      <c r="AA28" s="709"/>
      <c r="AB28" s="896"/>
    </row>
    <row r="29" spans="1:28" ht="12" customHeight="1" x14ac:dyDescent="0.2">
      <c r="A29" s="1591"/>
      <c r="B29" s="1591"/>
      <c r="D29" s="897"/>
      <c r="E29" s="582"/>
      <c r="F29" s="697"/>
      <c r="G29" s="663"/>
      <c r="H29" s="582"/>
      <c r="I29" s="583"/>
      <c r="J29" s="663"/>
      <c r="K29" s="582"/>
      <c r="L29" s="583"/>
      <c r="M29" s="663"/>
      <c r="N29" s="582"/>
      <c r="O29" s="583"/>
      <c r="P29" s="580"/>
      <c r="Q29" s="582"/>
      <c r="R29" s="581"/>
      <c r="S29" s="560"/>
      <c r="T29" s="582"/>
      <c r="U29" s="709"/>
      <c r="V29" s="560"/>
      <c r="W29" s="582"/>
      <c r="X29" s="709"/>
      <c r="Y29" s="560"/>
      <c r="Z29" s="582"/>
      <c r="AA29" s="709"/>
      <c r="AB29" s="896"/>
    </row>
    <row r="30" spans="1:28" ht="12" customHeight="1" x14ac:dyDescent="0.2">
      <c r="A30" s="1692" t="s">
        <v>347</v>
      </c>
      <c r="B30" s="1692"/>
      <c r="D30" s="897"/>
      <c r="E30" s="904">
        <v>2474</v>
      </c>
      <c r="F30" s="697"/>
      <c r="G30" s="663"/>
      <c r="H30" s="904">
        <v>2528</v>
      </c>
      <c r="I30" s="583"/>
      <c r="J30" s="663"/>
      <c r="K30" s="904">
        <v>2587</v>
      </c>
      <c r="L30" s="583"/>
      <c r="M30" s="663"/>
      <c r="N30" s="904">
        <v>2542</v>
      </c>
      <c r="O30" s="583"/>
      <c r="P30" s="580"/>
      <c r="Q30" s="904">
        <v>2618</v>
      </c>
      <c r="R30" s="581"/>
      <c r="S30" s="560"/>
      <c r="T30" s="904"/>
      <c r="U30" s="709"/>
      <c r="V30" s="560"/>
      <c r="W30" s="904"/>
      <c r="X30" s="709"/>
      <c r="Y30" s="560"/>
      <c r="Z30" s="904"/>
      <c r="AA30" s="709"/>
      <c r="AB30" s="896"/>
    </row>
    <row r="31" spans="1:28" ht="12" customHeight="1" x14ac:dyDescent="0.2">
      <c r="A31" s="1692" t="s">
        <v>118</v>
      </c>
      <c r="B31" s="1692"/>
      <c r="D31" s="897"/>
      <c r="E31" s="564">
        <v>52</v>
      </c>
      <c r="F31" s="697"/>
      <c r="G31" s="663"/>
      <c r="H31" s="564">
        <v>75</v>
      </c>
      <c r="I31" s="583"/>
      <c r="J31" s="663"/>
      <c r="K31" s="564">
        <v>89</v>
      </c>
      <c r="L31" s="583"/>
      <c r="M31" s="663"/>
      <c r="N31" s="564">
        <v>142</v>
      </c>
      <c r="O31" s="583"/>
      <c r="P31" s="580"/>
      <c r="Q31" s="564">
        <v>234</v>
      </c>
      <c r="R31" s="581"/>
      <c r="S31" s="560"/>
      <c r="T31" s="564"/>
      <c r="U31" s="709"/>
      <c r="V31" s="560"/>
      <c r="W31" s="564"/>
      <c r="X31" s="709"/>
      <c r="Y31" s="560"/>
      <c r="Z31" s="564"/>
      <c r="AA31" s="709"/>
      <c r="AB31" s="896"/>
    </row>
    <row r="32" spans="1:28" ht="12" customHeight="1" x14ac:dyDescent="0.2">
      <c r="A32" s="1693" t="s">
        <v>97</v>
      </c>
      <c r="B32" s="1693"/>
      <c r="D32" s="897"/>
      <c r="E32" s="720">
        <v>174.92313100000001</v>
      </c>
      <c r="F32" s="697"/>
      <c r="G32" s="663"/>
      <c r="H32" s="720">
        <v>175</v>
      </c>
      <c r="I32" s="583"/>
      <c r="J32" s="663"/>
      <c r="K32" s="720">
        <v>175</v>
      </c>
      <c r="L32" s="583"/>
      <c r="M32" s="663"/>
      <c r="N32" s="720">
        <v>175</v>
      </c>
      <c r="O32" s="583"/>
      <c r="P32" s="580"/>
      <c r="Q32" s="720">
        <v>175</v>
      </c>
      <c r="R32" s="581"/>
      <c r="S32" s="560"/>
      <c r="T32" s="583"/>
      <c r="U32" s="709"/>
      <c r="V32" s="560"/>
      <c r="W32" s="583"/>
      <c r="X32" s="709"/>
      <c r="Y32" s="560"/>
      <c r="Z32" s="583"/>
      <c r="AA32" s="709"/>
      <c r="AB32" s="896"/>
    </row>
    <row r="33" spans="1:28" ht="12" customHeight="1" x14ac:dyDescent="0.2">
      <c r="A33" s="1692" t="s">
        <v>295</v>
      </c>
      <c r="B33" s="1692"/>
      <c r="D33" s="897"/>
      <c r="E33" s="908">
        <v>2247.076869</v>
      </c>
      <c r="F33" s="697"/>
      <c r="G33" s="663"/>
      <c r="H33" s="908">
        <v>2278</v>
      </c>
      <c r="I33" s="583"/>
      <c r="J33" s="663"/>
      <c r="K33" s="908">
        <v>2323</v>
      </c>
      <c r="L33" s="583"/>
      <c r="M33" s="663"/>
      <c r="N33" s="908">
        <v>2225</v>
      </c>
      <c r="O33" s="583"/>
      <c r="P33" s="580"/>
      <c r="Q33" s="908">
        <v>2209</v>
      </c>
      <c r="R33" s="581"/>
      <c r="S33" s="560"/>
      <c r="T33" s="583"/>
      <c r="U33" s="709"/>
      <c r="V33" s="560"/>
      <c r="W33" s="583"/>
      <c r="X33" s="709"/>
      <c r="Y33" s="560"/>
      <c r="Z33" s="583"/>
      <c r="AA33" s="709"/>
      <c r="AB33" s="896"/>
    </row>
    <row r="34" spans="1:28" ht="12" customHeight="1" x14ac:dyDescent="0.2">
      <c r="A34" s="1692"/>
      <c r="B34" s="1692"/>
      <c r="D34" s="897"/>
      <c r="E34" s="582"/>
      <c r="F34" s="697"/>
      <c r="G34" s="663"/>
      <c r="H34" s="582"/>
      <c r="I34" s="583"/>
      <c r="J34" s="663"/>
      <c r="K34" s="582"/>
      <c r="L34" s="583"/>
      <c r="M34" s="663"/>
      <c r="N34" s="582"/>
      <c r="O34" s="583"/>
      <c r="P34" s="580"/>
      <c r="Q34" s="582"/>
      <c r="R34" s="581"/>
      <c r="S34" s="560"/>
      <c r="T34" s="582"/>
      <c r="U34" s="709"/>
      <c r="V34" s="560"/>
      <c r="W34" s="582"/>
      <c r="X34" s="709"/>
      <c r="Y34" s="560"/>
      <c r="Z34" s="582"/>
      <c r="AA34" s="709"/>
      <c r="AB34" s="896"/>
    </row>
    <row r="35" spans="1:28" ht="14.1" customHeight="1" x14ac:dyDescent="0.2">
      <c r="A35" s="1692" t="s">
        <v>528</v>
      </c>
      <c r="B35" s="1692"/>
      <c r="D35" s="897"/>
      <c r="E35" s="904">
        <v>2944</v>
      </c>
      <c r="F35" s="697"/>
      <c r="G35" s="663"/>
      <c r="H35" s="904">
        <v>2863</v>
      </c>
      <c r="I35" s="909"/>
      <c r="J35" s="663"/>
      <c r="K35" s="904">
        <v>2744</v>
      </c>
      <c r="L35" s="909"/>
      <c r="M35" s="663"/>
      <c r="N35" s="904">
        <v>2657.3851949999998</v>
      </c>
      <c r="O35" s="909"/>
      <c r="P35" s="901"/>
      <c r="Q35" s="904">
        <v>2474</v>
      </c>
      <c r="R35" s="902"/>
      <c r="S35" s="903"/>
      <c r="T35" s="904">
        <v>2528</v>
      </c>
      <c r="U35" s="700"/>
      <c r="V35" s="903"/>
      <c r="W35" s="904">
        <v>2587</v>
      </c>
      <c r="X35" s="700"/>
      <c r="Y35" s="903"/>
      <c r="Z35" s="904">
        <v>2542</v>
      </c>
      <c r="AA35" s="700"/>
      <c r="AB35" s="896"/>
    </row>
    <row r="36" spans="1:28" ht="12" customHeight="1" x14ac:dyDescent="0.2">
      <c r="A36" s="1692" t="s">
        <v>115</v>
      </c>
      <c r="B36" s="1692"/>
      <c r="D36" s="897"/>
      <c r="E36" s="564">
        <v>328</v>
      </c>
      <c r="F36" s="697"/>
      <c r="G36" s="663"/>
      <c r="H36" s="564">
        <v>350</v>
      </c>
      <c r="I36" s="711"/>
      <c r="J36" s="663"/>
      <c r="K36" s="564">
        <v>271</v>
      </c>
      <c r="L36" s="711"/>
      <c r="M36" s="663"/>
      <c r="N36" s="564">
        <v>168.33014600000001</v>
      </c>
      <c r="O36" s="711"/>
      <c r="P36" s="712"/>
      <c r="Q36" s="564">
        <v>52</v>
      </c>
      <c r="R36" s="714"/>
      <c r="S36" s="713"/>
      <c r="T36" s="564">
        <v>75</v>
      </c>
      <c r="U36" s="715"/>
      <c r="V36" s="713"/>
      <c r="W36" s="564">
        <v>89</v>
      </c>
      <c r="X36" s="715"/>
      <c r="Y36" s="713"/>
      <c r="Z36" s="564">
        <v>142</v>
      </c>
      <c r="AA36" s="715"/>
      <c r="AB36" s="896"/>
    </row>
    <row r="37" spans="1:28" ht="12" customHeight="1" x14ac:dyDescent="0.2">
      <c r="A37" s="1693" t="s">
        <v>97</v>
      </c>
      <c r="B37" s="1693"/>
      <c r="D37" s="897"/>
      <c r="E37" s="720">
        <v>175</v>
      </c>
      <c r="F37" s="697"/>
      <c r="G37" s="663"/>
      <c r="H37" s="720">
        <v>175</v>
      </c>
      <c r="I37" s="711"/>
      <c r="J37" s="663"/>
      <c r="K37" s="720">
        <v>175</v>
      </c>
      <c r="L37" s="711"/>
      <c r="M37" s="663"/>
      <c r="N37" s="720">
        <v>174.92313100000001</v>
      </c>
      <c r="O37" s="711"/>
      <c r="P37" s="712"/>
      <c r="Q37" s="720">
        <v>174.92313100000001</v>
      </c>
      <c r="R37" s="714"/>
      <c r="S37" s="713"/>
      <c r="T37" s="720">
        <v>175</v>
      </c>
      <c r="U37" s="715"/>
      <c r="V37" s="713"/>
      <c r="W37" s="720">
        <v>175</v>
      </c>
      <c r="X37" s="715"/>
      <c r="Y37" s="713"/>
      <c r="Z37" s="720">
        <v>175</v>
      </c>
      <c r="AA37" s="715"/>
      <c r="AB37" s="896"/>
    </row>
    <row r="38" spans="1:28" ht="14.1" customHeight="1" thickBot="1" x14ac:dyDescent="0.25">
      <c r="A38" s="1692" t="s">
        <v>296</v>
      </c>
      <c r="B38" s="1692"/>
      <c r="D38" s="897"/>
      <c r="E38" s="908">
        <v>2441</v>
      </c>
      <c r="F38" s="697"/>
      <c r="G38" s="663"/>
      <c r="H38" s="908">
        <v>2338</v>
      </c>
      <c r="I38" s="900"/>
      <c r="J38" s="663"/>
      <c r="K38" s="908">
        <v>2298</v>
      </c>
      <c r="L38" s="900"/>
      <c r="M38" s="663"/>
      <c r="N38" s="908">
        <v>2314.131918</v>
      </c>
      <c r="O38" s="900"/>
      <c r="P38" s="901"/>
      <c r="Q38" s="908">
        <v>2247.076869</v>
      </c>
      <c r="R38" s="902"/>
      <c r="S38" s="903"/>
      <c r="T38" s="887">
        <v>2278</v>
      </c>
      <c r="U38" s="700"/>
      <c r="V38" s="903"/>
      <c r="W38" s="887">
        <v>2323</v>
      </c>
      <c r="X38" s="700"/>
      <c r="Y38" s="903"/>
      <c r="Z38" s="887">
        <v>2225</v>
      </c>
      <c r="AA38" s="700"/>
      <c r="AB38" s="896"/>
    </row>
    <row r="39" spans="1:28" ht="12" customHeight="1" thickTop="1" x14ac:dyDescent="0.2">
      <c r="A39" s="1692"/>
      <c r="B39" s="1692"/>
      <c r="D39" s="897"/>
      <c r="E39" s="582"/>
      <c r="F39" s="697"/>
      <c r="G39" s="663"/>
      <c r="H39" s="582"/>
      <c r="I39" s="583"/>
      <c r="J39" s="663"/>
      <c r="K39" s="582"/>
      <c r="L39" s="583"/>
      <c r="M39" s="663"/>
      <c r="N39" s="582"/>
      <c r="O39" s="583"/>
      <c r="P39" s="580"/>
      <c r="Q39" s="582"/>
      <c r="R39" s="581"/>
      <c r="S39" s="560"/>
      <c r="T39" s="582"/>
      <c r="U39" s="709"/>
      <c r="V39" s="560"/>
      <c r="W39" s="582"/>
      <c r="X39" s="709"/>
      <c r="Y39" s="560"/>
      <c r="Z39" s="582"/>
      <c r="AA39" s="709"/>
      <c r="AB39" s="896"/>
    </row>
    <row r="40" spans="1:28" ht="14.1" customHeight="1" thickBot="1" x14ac:dyDescent="0.25">
      <c r="A40" s="1692" t="s">
        <v>297</v>
      </c>
      <c r="B40" s="1692"/>
      <c r="D40" s="897"/>
      <c r="E40" s="899">
        <v>2344.0384345000002</v>
      </c>
      <c r="F40" s="697"/>
      <c r="G40" s="663"/>
      <c r="H40" s="899">
        <v>2308</v>
      </c>
      <c r="I40" s="583"/>
      <c r="J40" s="663"/>
      <c r="K40" s="899">
        <v>2310.5</v>
      </c>
      <c r="L40" s="583"/>
      <c r="M40" s="663"/>
      <c r="N40" s="899">
        <v>2269.565959</v>
      </c>
      <c r="O40" s="583"/>
      <c r="P40" s="580"/>
      <c r="Q40" s="899">
        <v>2228.0384345000002</v>
      </c>
      <c r="R40" s="581"/>
      <c r="S40" s="560"/>
      <c r="T40" s="583"/>
      <c r="U40" s="709"/>
      <c r="V40" s="560"/>
      <c r="W40" s="583"/>
      <c r="X40" s="709"/>
      <c r="Y40" s="560"/>
      <c r="Z40" s="583"/>
      <c r="AA40" s="709"/>
      <c r="AB40" s="896"/>
    </row>
    <row r="41" spans="1:28" ht="12" customHeight="1" thickTop="1" x14ac:dyDescent="0.2">
      <c r="A41" s="1692"/>
      <c r="B41" s="1692"/>
      <c r="D41" s="897"/>
      <c r="E41" s="579"/>
      <c r="F41" s="697"/>
      <c r="G41" s="663"/>
      <c r="H41" s="579"/>
      <c r="I41" s="583"/>
      <c r="J41" s="663"/>
      <c r="K41" s="579"/>
      <c r="L41" s="583"/>
      <c r="M41" s="663"/>
      <c r="N41" s="579"/>
      <c r="O41" s="583"/>
      <c r="P41" s="580"/>
      <c r="Q41" s="579"/>
      <c r="R41" s="581"/>
      <c r="S41" s="560"/>
      <c r="T41" s="583"/>
      <c r="U41" s="709"/>
      <c r="V41" s="560"/>
      <c r="W41" s="583"/>
      <c r="X41" s="709"/>
      <c r="Y41" s="560"/>
      <c r="Z41" s="583"/>
      <c r="AA41" s="709"/>
      <c r="AB41" s="896"/>
    </row>
    <row r="42" spans="1:28" ht="14.1" customHeight="1" thickBot="1" x14ac:dyDescent="0.25">
      <c r="A42" s="1692" t="s">
        <v>298</v>
      </c>
      <c r="B42" s="1692"/>
      <c r="D42" s="897"/>
      <c r="E42" s="905">
        <v>11.134629712489</v>
      </c>
      <c r="F42" s="906" t="s">
        <v>239</v>
      </c>
      <c r="G42" s="663"/>
      <c r="H42" s="905">
        <v>11</v>
      </c>
      <c r="I42" s="907" t="s">
        <v>239</v>
      </c>
      <c r="J42" s="663"/>
      <c r="K42" s="905">
        <v>12.3</v>
      </c>
      <c r="L42" s="907" t="s">
        <v>239</v>
      </c>
      <c r="M42" s="663"/>
      <c r="N42" s="905">
        <v>13.1</v>
      </c>
      <c r="O42" s="907" t="s">
        <v>239</v>
      </c>
      <c r="P42" s="580"/>
      <c r="Q42" s="905">
        <v>13.2</v>
      </c>
      <c r="R42" s="906" t="s">
        <v>239</v>
      </c>
      <c r="S42" s="560"/>
      <c r="T42" s="905">
        <v>12.5</v>
      </c>
      <c r="U42" s="907" t="s">
        <v>239</v>
      </c>
      <c r="V42" s="560"/>
      <c r="W42" s="905">
        <v>12.3</v>
      </c>
      <c r="X42" s="907" t="s">
        <v>239</v>
      </c>
      <c r="Y42" s="560"/>
      <c r="Z42" s="905">
        <v>12.1</v>
      </c>
      <c r="AA42" s="907" t="s">
        <v>239</v>
      </c>
      <c r="AB42" s="896"/>
    </row>
    <row r="43" spans="1:28" ht="12" customHeight="1" thickTop="1" x14ac:dyDescent="0.2">
      <c r="D43" s="665"/>
      <c r="E43" s="666"/>
      <c r="F43" s="662"/>
      <c r="G43" s="663"/>
      <c r="H43" s="663"/>
      <c r="I43" s="709"/>
      <c r="J43" s="663"/>
      <c r="K43" s="663"/>
      <c r="L43" s="709"/>
      <c r="M43" s="663"/>
      <c r="N43" s="663"/>
      <c r="O43" s="709"/>
      <c r="P43" s="665"/>
      <c r="Q43" s="666"/>
      <c r="R43" s="662"/>
      <c r="S43" s="663"/>
      <c r="T43" s="663"/>
      <c r="U43" s="709"/>
      <c r="V43" s="663"/>
      <c r="W43" s="663"/>
      <c r="X43" s="709"/>
      <c r="Y43" s="663"/>
      <c r="Z43" s="663"/>
      <c r="AA43" s="709"/>
      <c r="AB43" s="896"/>
    </row>
    <row r="44" spans="1:28" ht="12" customHeight="1" x14ac:dyDescent="0.2">
      <c r="M44" s="663"/>
      <c r="N44" s="663"/>
      <c r="O44" s="663"/>
      <c r="Y44" s="663"/>
      <c r="Z44" s="663"/>
      <c r="AA44" s="663"/>
    </row>
    <row r="45" spans="1:28" ht="15.75" customHeight="1" x14ac:dyDescent="0.2">
      <c r="A45" s="910" t="s">
        <v>234</v>
      </c>
      <c r="B45" s="1691" t="s">
        <v>121</v>
      </c>
      <c r="C45" s="1591"/>
      <c r="D45" s="1591"/>
      <c r="E45" s="1591"/>
      <c r="F45" s="1591"/>
      <c r="G45" s="1591"/>
      <c r="H45" s="1591"/>
      <c r="I45" s="1591"/>
      <c r="J45" s="1591"/>
      <c r="K45" s="1591"/>
      <c r="L45" s="1591"/>
      <c r="M45" s="1591"/>
      <c r="N45" s="1591"/>
      <c r="O45" s="1591"/>
      <c r="P45" s="1591"/>
      <c r="Q45" s="1591"/>
      <c r="R45" s="1591"/>
      <c r="S45" s="1591"/>
      <c r="T45" s="1591"/>
      <c r="U45" s="1591"/>
      <c r="V45" s="1591"/>
      <c r="W45" s="1591"/>
      <c r="X45" s="1591"/>
      <c r="Y45" s="1591"/>
      <c r="Z45" s="1591"/>
      <c r="AA45" s="1591"/>
    </row>
    <row r="46" spans="1:28" ht="26.25" customHeight="1" x14ac:dyDescent="0.2">
      <c r="A46" s="910" t="s">
        <v>235</v>
      </c>
      <c r="B46" s="1691" t="s">
        <v>614</v>
      </c>
      <c r="C46" s="1691"/>
      <c r="D46" s="1691"/>
      <c r="E46" s="1691"/>
      <c r="F46" s="1691"/>
      <c r="G46" s="1691"/>
      <c r="H46" s="1691"/>
      <c r="I46" s="1691"/>
      <c r="J46" s="1691"/>
      <c r="K46" s="1691"/>
      <c r="L46" s="1691"/>
      <c r="M46" s="1691"/>
      <c r="N46" s="1691"/>
      <c r="O46" s="1691"/>
      <c r="P46" s="1691"/>
      <c r="Q46" s="1691"/>
      <c r="R46" s="1691"/>
      <c r="S46" s="1691"/>
      <c r="T46" s="1691"/>
      <c r="U46" s="1691"/>
      <c r="V46" s="1691"/>
      <c r="W46" s="1691"/>
      <c r="X46" s="1691"/>
      <c r="Y46" s="1691"/>
      <c r="Z46" s="1691"/>
      <c r="AA46" s="1691"/>
    </row>
    <row r="47" spans="1:28" ht="15.75" customHeight="1" x14ac:dyDescent="0.2">
      <c r="A47" s="910" t="s">
        <v>236</v>
      </c>
      <c r="B47" s="1691" t="s">
        <v>356</v>
      </c>
      <c r="C47" s="1591"/>
      <c r="D47" s="1591"/>
      <c r="E47" s="1591"/>
      <c r="F47" s="1591"/>
      <c r="G47" s="1591"/>
      <c r="H47" s="1591"/>
      <c r="I47" s="1591"/>
      <c r="J47" s="1591"/>
      <c r="K47" s="1591"/>
      <c r="L47" s="1591"/>
      <c r="M47" s="1591"/>
      <c r="N47" s="1591"/>
      <c r="O47" s="1591"/>
      <c r="P47" s="1591"/>
      <c r="Q47" s="1591"/>
      <c r="R47" s="1591"/>
      <c r="S47" s="1591"/>
      <c r="T47" s="1591"/>
      <c r="U47" s="1591"/>
      <c r="V47" s="1591"/>
      <c r="W47" s="1591"/>
      <c r="X47" s="1591"/>
      <c r="Y47" s="1591"/>
      <c r="Z47" s="1591"/>
      <c r="AA47" s="1591"/>
    </row>
    <row r="48" spans="1:28" ht="14.25" x14ac:dyDescent="0.2">
      <c r="A48" s="910" t="s">
        <v>237</v>
      </c>
      <c r="B48" s="1691" t="s">
        <v>299</v>
      </c>
      <c r="C48" s="1691"/>
      <c r="D48" s="1691"/>
      <c r="E48" s="1691"/>
      <c r="F48" s="1691"/>
      <c r="G48" s="1691"/>
      <c r="H48" s="1691"/>
      <c r="I48" s="1691"/>
      <c r="J48" s="1691"/>
      <c r="K48" s="1691"/>
      <c r="L48" s="1691"/>
      <c r="M48" s="1691"/>
      <c r="N48" s="1691"/>
      <c r="O48" s="1691"/>
      <c r="P48" s="1691"/>
      <c r="Q48" s="1691"/>
      <c r="R48" s="1691"/>
      <c r="S48" s="1691"/>
      <c r="T48" s="1691"/>
      <c r="U48" s="1691"/>
      <c r="V48" s="1691"/>
      <c r="W48" s="1691"/>
      <c r="X48" s="1691"/>
      <c r="Y48" s="1691"/>
      <c r="Z48" s="1691"/>
      <c r="AA48" s="1691"/>
    </row>
  </sheetData>
  <sheetProtection formatCells="0" formatColumns="0" formatRows="0" insertColumns="0" insertRows="0" insertHyperlinks="0" deleteColumns="0" deleteRows="0" sort="0" autoFilter="0" pivotTables="0"/>
  <customSheetViews>
    <customSheetView guid="{37FF72F6-90B1-42B8-8DBF-DD3FAC5BA85D}" fitToPage="1">
      <selection sqref="A1:AA1"/>
      <pageMargins left="0.25" right="0.25" top="0.5" bottom="0.5" header="0.3" footer="0.3"/>
      <printOptions horizontalCentered="1"/>
      <pageSetup scale="83" orientation="landscape" r:id="rId1"/>
      <headerFooter>
        <oddFooter>&amp;L&amp;K0070C0The Allstate Corporation 4Q19 Supplement&amp;R&amp;K000000&amp;A</oddFooter>
      </headerFooter>
    </customSheetView>
    <customSheetView guid="{2C9B2C1A-81A6-48A3-8FB1-DCFE0A20C29C}" fitToPage="1">
      <selection sqref="A1:AA1"/>
      <pageMargins left="0.25" right="0.25" top="0.5" bottom="0.5" header="0.3" footer="0.3"/>
      <printOptions horizontalCentered="1"/>
      <pageSetup scale="83" orientation="landscape" r:id="rId2"/>
      <headerFooter>
        <oddFooter>&amp;L&amp;K0070C0The Allstate Corporation 4Q19 Supplement&amp;R&amp;K000000&amp;A</oddFooter>
      </headerFooter>
    </customSheetView>
    <customSheetView guid="{890510C0-555E-4CA3-90D8-F97D8CDBC7E8}" fitToPage="1">
      <selection sqref="A1:AA1"/>
      <pageMargins left="0.25" right="0.25" top="0.5" bottom="0.5" header="0.3" footer="0.3"/>
      <printOptions horizontalCentered="1"/>
      <pageSetup scale="83" orientation="landscape" r:id="rId3"/>
      <headerFooter>
        <oddFooter>&amp;L&amp;K0070C0The Allstate Corporation 4Q19 Supplement&amp;R&amp;K000000&amp;A</oddFooter>
      </headerFooter>
    </customSheetView>
    <customSheetView guid="{D0B20ABF-5FBA-4802-BB92-8148C3F1B1AD}" fitToPage="1">
      <selection sqref="A1:AA1"/>
      <pageMargins left="0.25" right="0.25" top="0.5" bottom="0.5" header="0.3" footer="0.3"/>
      <printOptions horizontalCentered="1"/>
      <pageSetup scale="83" orientation="landscape" r:id="rId4"/>
      <headerFooter>
        <oddFooter>&amp;L&amp;K0070C0The Allstate Corporation 4Q19 Supplement&amp;R&amp;K000000&amp;A</oddFooter>
      </headerFooter>
    </customSheetView>
    <customSheetView guid="{0B7FDDCE-76D6-4341-B795-862A34477CB3}" fitToPage="1">
      <selection sqref="A1:AA1"/>
      <pageMargins left="0.25" right="0.25" top="0.5" bottom="0.5" header="0.3" footer="0.3"/>
      <printOptions horizontalCentered="1"/>
      <pageSetup scale="83" orientation="landscape" r:id="rId5"/>
      <headerFooter>
        <oddFooter>&amp;L&amp;K0070C0The Allstate Corporation 4Q19 Supplement&amp;R&amp;K000000&amp;A</oddFooter>
      </headerFooter>
    </customSheetView>
    <customSheetView guid="{77D3E7D1-C189-4FFB-8084-AE3691A2CCAC}" fitToPage="1">
      <selection sqref="A1:AA1"/>
      <pageMargins left="0.25" right="0.25" top="0.5" bottom="0.5" header="0.3" footer="0.3"/>
      <printOptions horizontalCentered="1"/>
      <pageSetup scale="83" orientation="landscape" r:id="rId6"/>
      <headerFooter>
        <oddFooter>&amp;L&amp;K0070C0The Allstate Corporation 4Q19 Supplement&amp;R&amp;K000000&amp;A</oddFooter>
      </headerFooter>
    </customSheetView>
  </customSheetViews>
  <mergeCells count="44">
    <mergeCell ref="A8:B8"/>
    <mergeCell ref="A1:AA1"/>
    <mergeCell ref="A2:AA2"/>
    <mergeCell ref="A4:B4"/>
    <mergeCell ref="A7:B7"/>
    <mergeCell ref="D4:Z4"/>
    <mergeCell ref="A21:B21"/>
    <mergeCell ref="A9:B9"/>
    <mergeCell ref="A10:B10"/>
    <mergeCell ref="A11:B11"/>
    <mergeCell ref="A12:B12"/>
    <mergeCell ref="A13:B13"/>
    <mergeCell ref="A14:B14"/>
    <mergeCell ref="A15:B15"/>
    <mergeCell ref="A16:B16"/>
    <mergeCell ref="A17:B17"/>
    <mergeCell ref="A18:B18"/>
    <mergeCell ref="A20:B20"/>
    <mergeCell ref="A19:B19"/>
    <mergeCell ref="A33:B33"/>
    <mergeCell ref="A22:B22"/>
    <mergeCell ref="A23:B23"/>
    <mergeCell ref="A24:B24"/>
    <mergeCell ref="A25:B25"/>
    <mergeCell ref="A26:B26"/>
    <mergeCell ref="A27:B27"/>
    <mergeCell ref="A28:B28"/>
    <mergeCell ref="A29:B29"/>
    <mergeCell ref="A30:B30"/>
    <mergeCell ref="A31:B31"/>
    <mergeCell ref="A32:B32"/>
    <mergeCell ref="B48:AA48"/>
    <mergeCell ref="A34:B34"/>
    <mergeCell ref="A35:B35"/>
    <mergeCell ref="A36:B36"/>
    <mergeCell ref="A37:B37"/>
    <mergeCell ref="A38:B38"/>
    <mergeCell ref="A40:B40"/>
    <mergeCell ref="A41:B41"/>
    <mergeCell ref="A42:B42"/>
    <mergeCell ref="B45:AA45"/>
    <mergeCell ref="B46:AA46"/>
    <mergeCell ref="B47:AA47"/>
    <mergeCell ref="A39:B39"/>
  </mergeCells>
  <printOptions horizontalCentered="1"/>
  <pageMargins left="0.25" right="0.25" top="0.5" bottom="0.5" header="0.3" footer="0.3"/>
  <pageSetup scale="83" orientation="landscape" r:id="rId7"/>
  <headerFooter>
    <oddFooter>&amp;L&amp;K0070C0The Allstate Corporation 4Q19 Supplement&amp;R&amp;K000000&amp;A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34323-EED4-4946-97DD-349AB0A4D77D}">
  <sheetPr>
    <pageSetUpPr fitToPage="1"/>
  </sheetPr>
  <dimension ref="A1:AG48"/>
  <sheetViews>
    <sheetView zoomScaleNormal="100" workbookViewId="0">
      <selection sqref="A1:AF1"/>
    </sheetView>
  </sheetViews>
  <sheetFormatPr defaultColWidth="13.7109375" defaultRowHeight="12.75" x14ac:dyDescent="0.2"/>
  <cols>
    <col min="1" max="1" width="3" style="942" customWidth="1"/>
    <col min="2" max="2" width="41.5703125" style="942" customWidth="1"/>
    <col min="3" max="4" width="2.28515625" style="942" customWidth="1"/>
    <col min="5" max="5" width="8.42578125" style="942" customWidth="1"/>
    <col min="6" max="7" width="2.28515625" style="942" customWidth="1"/>
    <col min="8" max="8" width="8.42578125" style="942" customWidth="1"/>
    <col min="9" max="10" width="2.28515625" style="942" customWidth="1"/>
    <col min="11" max="11" width="8.42578125" style="942" customWidth="1"/>
    <col min="12" max="13" width="2.28515625" style="942" customWidth="1"/>
    <col min="14" max="14" width="8.42578125" style="942" customWidth="1"/>
    <col min="15" max="16" width="2.28515625" style="942" customWidth="1"/>
    <col min="17" max="17" width="8.42578125" style="942" customWidth="1"/>
    <col min="18" max="19" width="2.28515625" style="942" customWidth="1"/>
    <col min="20" max="20" width="8.42578125" style="942" customWidth="1"/>
    <col min="21" max="22" width="2.28515625" style="942" customWidth="1"/>
    <col min="23" max="23" width="8.42578125" style="942" customWidth="1"/>
    <col min="24" max="25" width="2.28515625" style="942" customWidth="1"/>
    <col min="26" max="26" width="8.42578125" style="942" customWidth="1"/>
    <col min="27" max="28" width="2.28515625" style="942" customWidth="1"/>
    <col min="29" max="29" width="8.42578125" style="942" customWidth="1"/>
    <col min="30" max="31" width="2.28515625" style="942" customWidth="1"/>
    <col min="32" max="32" width="8.42578125" style="942" customWidth="1"/>
    <col min="33" max="16384" width="13.7109375" style="942"/>
  </cols>
  <sheetData>
    <row r="1" spans="1:33" ht="13.5" customHeight="1" x14ac:dyDescent="0.25">
      <c r="A1" s="1666" t="s">
        <v>6</v>
      </c>
      <c r="B1" s="1666"/>
      <c r="C1" s="1666"/>
      <c r="D1" s="1666"/>
      <c r="E1" s="1666"/>
      <c r="F1" s="1666"/>
      <c r="G1" s="1666"/>
      <c r="H1" s="1666"/>
      <c r="I1" s="1666"/>
      <c r="J1" s="1666"/>
      <c r="K1" s="1666"/>
      <c r="L1" s="1666"/>
      <c r="M1" s="1666"/>
      <c r="N1" s="1666"/>
      <c r="O1" s="1666"/>
      <c r="P1" s="1666"/>
      <c r="Q1" s="1666"/>
      <c r="R1" s="1666"/>
      <c r="S1" s="1666"/>
      <c r="T1" s="1666"/>
      <c r="U1" s="1666"/>
      <c r="V1" s="1666"/>
      <c r="W1" s="1666"/>
      <c r="X1" s="1666"/>
      <c r="Y1" s="1666"/>
      <c r="Z1" s="1666"/>
      <c r="AA1" s="1666"/>
      <c r="AB1" s="1666"/>
      <c r="AC1" s="1666"/>
      <c r="AD1" s="1666"/>
      <c r="AE1" s="1666"/>
      <c r="AF1" s="1666"/>
    </row>
    <row r="2" spans="1:33" ht="13.5" customHeight="1" x14ac:dyDescent="0.25">
      <c r="A2" s="1666" t="s">
        <v>300</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c r="Y2" s="1666"/>
      <c r="Z2" s="1666"/>
      <c r="AA2" s="1666"/>
      <c r="AB2" s="1666"/>
      <c r="AC2" s="1666"/>
      <c r="AD2" s="1666"/>
      <c r="AE2" s="1666"/>
      <c r="AF2" s="1666"/>
    </row>
    <row r="4" spans="1:33" ht="23.25" customHeight="1" x14ac:dyDescent="0.2">
      <c r="A4" s="1667" t="s">
        <v>45</v>
      </c>
      <c r="B4" s="1508"/>
      <c r="D4" s="1506" t="s">
        <v>258</v>
      </c>
      <c r="E4" s="1506"/>
      <c r="F4" s="1506"/>
      <c r="G4" s="1506"/>
      <c r="H4" s="1506"/>
      <c r="I4" s="1506"/>
      <c r="J4" s="1506"/>
      <c r="K4" s="1506"/>
      <c r="L4" s="1506"/>
      <c r="M4" s="1506"/>
      <c r="N4" s="1506"/>
      <c r="O4" s="1506"/>
      <c r="P4" s="1506"/>
      <c r="Q4" s="1506"/>
      <c r="R4" s="1506"/>
      <c r="S4" s="1506"/>
      <c r="T4" s="1506"/>
      <c r="U4" s="1506"/>
      <c r="V4" s="1506"/>
      <c r="W4" s="1506"/>
      <c r="X4" s="1506"/>
      <c r="Y4" s="1506"/>
      <c r="Z4" s="1506"/>
      <c r="AA4" s="542"/>
      <c r="AB4" s="635"/>
      <c r="AC4" s="1507" t="s">
        <v>631</v>
      </c>
      <c r="AD4" s="1508"/>
      <c r="AE4" s="1508"/>
      <c r="AF4" s="1508"/>
    </row>
    <row r="5" spans="1:33" ht="15.75" customHeight="1" x14ac:dyDescent="0.2">
      <c r="M5" s="542"/>
      <c r="N5" s="542"/>
      <c r="O5" s="542"/>
      <c r="P5" s="542"/>
      <c r="Q5" s="542"/>
      <c r="R5" s="542"/>
      <c r="S5" s="542"/>
      <c r="T5" s="542"/>
      <c r="U5" s="542"/>
      <c r="V5" s="542"/>
      <c r="W5" s="542"/>
      <c r="X5" s="542"/>
      <c r="Y5" s="542"/>
      <c r="Z5" s="542"/>
      <c r="AA5" s="969"/>
      <c r="AB5" s="542"/>
      <c r="AC5" s="341"/>
      <c r="AD5" s="341"/>
      <c r="AE5" s="341"/>
      <c r="AF5" s="341"/>
    </row>
    <row r="6" spans="1:33" ht="25.9" customHeight="1" x14ac:dyDescent="0.25">
      <c r="D6" s="536"/>
      <c r="E6" s="633" t="s">
        <v>630</v>
      </c>
      <c r="F6" s="634"/>
      <c r="G6" s="535"/>
      <c r="H6" s="533" t="s">
        <v>547</v>
      </c>
      <c r="I6" s="635"/>
      <c r="J6" s="535"/>
      <c r="K6" s="533" t="s">
        <v>493</v>
      </c>
      <c r="L6" s="635"/>
      <c r="M6" s="535"/>
      <c r="N6" s="533" t="s">
        <v>326</v>
      </c>
      <c r="O6" s="534"/>
      <c r="P6" s="536"/>
      <c r="Q6" s="537" t="s">
        <v>10</v>
      </c>
      <c r="R6" s="538"/>
      <c r="S6" s="539"/>
      <c r="T6" s="533" t="s">
        <v>327</v>
      </c>
      <c r="U6" s="535"/>
      <c r="V6" s="539"/>
      <c r="W6" s="533" t="s">
        <v>0</v>
      </c>
      <c r="X6" s="535"/>
      <c r="Y6" s="539"/>
      <c r="Z6" s="533" t="s">
        <v>1</v>
      </c>
      <c r="AA6" s="535"/>
      <c r="AB6" s="535"/>
      <c r="AC6" s="533" t="s">
        <v>630</v>
      </c>
      <c r="AF6" s="533" t="s">
        <v>10</v>
      </c>
    </row>
    <row r="7" spans="1:33" ht="12" customHeight="1" x14ac:dyDescent="0.2">
      <c r="D7" s="543"/>
      <c r="E7" s="540"/>
      <c r="F7" s="544"/>
      <c r="G7" s="542"/>
      <c r="H7" s="540"/>
      <c r="I7" s="635"/>
      <c r="J7" s="542"/>
      <c r="K7" s="540"/>
      <c r="L7" s="635"/>
      <c r="M7" s="542"/>
      <c r="N7" s="540"/>
      <c r="O7" s="635"/>
      <c r="P7" s="543"/>
      <c r="Q7" s="540"/>
      <c r="R7" s="544"/>
      <c r="S7" s="542"/>
      <c r="T7" s="540"/>
      <c r="U7" s="635"/>
      <c r="V7" s="542"/>
      <c r="W7" s="540"/>
      <c r="X7" s="635"/>
      <c r="Y7" s="542"/>
      <c r="Z7" s="540"/>
      <c r="AA7" s="635"/>
      <c r="AB7" s="542"/>
      <c r="AC7" s="540"/>
      <c r="AF7" s="540"/>
    </row>
    <row r="8" spans="1:33" ht="12" customHeight="1" x14ac:dyDescent="0.2">
      <c r="A8" s="1674" t="s">
        <v>269</v>
      </c>
      <c r="B8" s="1508"/>
      <c r="D8" s="543"/>
      <c r="E8" s="903">
        <v>254</v>
      </c>
      <c r="F8" s="960"/>
      <c r="G8" s="952"/>
      <c r="H8" s="904">
        <v>262</v>
      </c>
      <c r="I8" s="951"/>
      <c r="J8" s="952"/>
      <c r="K8" s="904">
        <v>256</v>
      </c>
      <c r="L8" s="951"/>
      <c r="M8" s="952"/>
      <c r="N8" s="904">
        <v>259</v>
      </c>
      <c r="O8" s="900"/>
      <c r="P8" s="901"/>
      <c r="Q8" s="903">
        <v>253</v>
      </c>
      <c r="R8" s="902"/>
      <c r="S8" s="903"/>
      <c r="T8" s="904">
        <v>259</v>
      </c>
      <c r="U8" s="1047"/>
      <c r="V8" s="903"/>
      <c r="W8" s="904">
        <v>254</v>
      </c>
      <c r="X8" s="1047"/>
      <c r="Y8" s="903"/>
      <c r="Z8" s="904">
        <v>258</v>
      </c>
      <c r="AA8" s="1047"/>
      <c r="AB8" s="1048"/>
      <c r="AC8" s="904">
        <v>1031</v>
      </c>
      <c r="AD8" s="1012"/>
      <c r="AE8" s="1012"/>
      <c r="AF8" s="819">
        <v>1024</v>
      </c>
      <c r="AG8" s="977"/>
    </row>
    <row r="9" spans="1:33" ht="11.25" customHeight="1" x14ac:dyDescent="0.2">
      <c r="A9" s="1674" t="s">
        <v>270</v>
      </c>
      <c r="B9" s="1508"/>
      <c r="D9" s="543"/>
      <c r="E9" s="713">
        <v>28</v>
      </c>
      <c r="F9" s="962"/>
      <c r="G9" s="957"/>
      <c r="H9" s="564">
        <v>29</v>
      </c>
      <c r="I9" s="956"/>
      <c r="J9" s="957"/>
      <c r="K9" s="564">
        <v>28</v>
      </c>
      <c r="L9" s="956"/>
      <c r="M9" s="957"/>
      <c r="N9" s="564">
        <v>29</v>
      </c>
      <c r="O9" s="711"/>
      <c r="P9" s="712"/>
      <c r="Q9" s="713">
        <v>28</v>
      </c>
      <c r="R9" s="714"/>
      <c r="S9" s="713"/>
      <c r="T9" s="564">
        <v>26</v>
      </c>
      <c r="U9" s="963"/>
      <c r="V9" s="713"/>
      <c r="W9" s="564">
        <v>29</v>
      </c>
      <c r="X9" s="963"/>
      <c r="Y9" s="713"/>
      <c r="Z9" s="564">
        <v>28</v>
      </c>
      <c r="AA9" s="963"/>
      <c r="AB9" s="964"/>
      <c r="AC9" s="564">
        <v>114</v>
      </c>
      <c r="AD9" s="1015"/>
      <c r="AE9" s="1015"/>
      <c r="AF9" s="554">
        <v>111</v>
      </c>
      <c r="AG9" s="977"/>
    </row>
    <row r="10" spans="1:33" ht="12" customHeight="1" x14ac:dyDescent="0.2">
      <c r="A10" s="1674" t="s">
        <v>46</v>
      </c>
      <c r="B10" s="1508"/>
      <c r="D10" s="543"/>
      <c r="E10" s="713">
        <v>22</v>
      </c>
      <c r="F10" s="962"/>
      <c r="G10" s="957"/>
      <c r="H10" s="564">
        <v>21</v>
      </c>
      <c r="I10" s="956"/>
      <c r="J10" s="957"/>
      <c r="K10" s="564">
        <v>21</v>
      </c>
      <c r="L10" s="956"/>
      <c r="M10" s="957"/>
      <c r="N10" s="564">
        <v>19</v>
      </c>
      <c r="O10" s="711"/>
      <c r="P10" s="712"/>
      <c r="Q10" s="713">
        <v>20</v>
      </c>
      <c r="R10" s="714"/>
      <c r="S10" s="713"/>
      <c r="T10" s="564">
        <v>19</v>
      </c>
      <c r="U10" s="963"/>
      <c r="V10" s="713"/>
      <c r="W10" s="564">
        <v>19</v>
      </c>
      <c r="X10" s="963"/>
      <c r="Y10" s="713"/>
      <c r="Z10" s="564">
        <v>19</v>
      </c>
      <c r="AA10" s="963"/>
      <c r="AB10" s="964"/>
      <c r="AC10" s="564">
        <v>83</v>
      </c>
      <c r="AD10" s="1015"/>
      <c r="AE10" s="1015"/>
      <c r="AF10" s="554">
        <v>77</v>
      </c>
      <c r="AG10" s="977"/>
    </row>
    <row r="11" spans="1:33" ht="12" customHeight="1" x14ac:dyDescent="0.2">
      <c r="A11" s="1674" t="s">
        <v>272</v>
      </c>
      <c r="B11" s="1508"/>
      <c r="D11" s="543"/>
      <c r="E11" s="713">
        <v>-152</v>
      </c>
      <c r="F11" s="962"/>
      <c r="G11" s="957"/>
      <c r="H11" s="564">
        <v>-161</v>
      </c>
      <c r="I11" s="956"/>
      <c r="J11" s="957"/>
      <c r="K11" s="564">
        <v>-143</v>
      </c>
      <c r="L11" s="956"/>
      <c r="M11" s="957"/>
      <c r="N11" s="564">
        <v>-145</v>
      </c>
      <c r="O11" s="711"/>
      <c r="P11" s="712"/>
      <c r="Q11" s="713">
        <v>-144</v>
      </c>
      <c r="R11" s="714"/>
      <c r="S11" s="713"/>
      <c r="T11" s="564">
        <v>-159</v>
      </c>
      <c r="U11" s="963"/>
      <c r="V11" s="713"/>
      <c r="W11" s="564">
        <v>-143</v>
      </c>
      <c r="X11" s="963"/>
      <c r="Y11" s="713"/>
      <c r="Z11" s="564">
        <v>-149</v>
      </c>
      <c r="AA11" s="963"/>
      <c r="AB11" s="964"/>
      <c r="AC11" s="564">
        <v>-601</v>
      </c>
      <c r="AD11" s="1015"/>
      <c r="AE11" s="1015"/>
      <c r="AF11" s="554">
        <v>-595</v>
      </c>
      <c r="AG11" s="977"/>
    </row>
    <row r="12" spans="1:33" ht="12" customHeight="1" x14ac:dyDescent="0.2">
      <c r="A12" s="1674" t="s">
        <v>22</v>
      </c>
      <c r="B12" s="1508"/>
      <c r="D12" s="543"/>
      <c r="E12" s="713">
        <v>-8</v>
      </c>
      <c r="F12" s="962"/>
      <c r="G12" s="957"/>
      <c r="H12" s="564">
        <v>-9</v>
      </c>
      <c r="I12" s="956"/>
      <c r="J12" s="957"/>
      <c r="K12" s="564">
        <v>-8</v>
      </c>
      <c r="L12" s="956"/>
      <c r="M12" s="957"/>
      <c r="N12" s="564">
        <v>-9</v>
      </c>
      <c r="O12" s="711"/>
      <c r="P12" s="712"/>
      <c r="Q12" s="713">
        <v>-10</v>
      </c>
      <c r="R12" s="714"/>
      <c r="S12" s="713"/>
      <c r="T12" s="564">
        <v>-8</v>
      </c>
      <c r="U12" s="963"/>
      <c r="V12" s="713"/>
      <c r="W12" s="564">
        <v>-9</v>
      </c>
      <c r="X12" s="963"/>
      <c r="Y12" s="713"/>
      <c r="Z12" s="564">
        <v>-8</v>
      </c>
      <c r="AA12" s="963"/>
      <c r="AB12" s="964"/>
      <c r="AC12" s="564">
        <v>-34</v>
      </c>
      <c r="AD12" s="1015"/>
      <c r="AE12" s="1015"/>
      <c r="AF12" s="554">
        <v>-35</v>
      </c>
      <c r="AG12" s="977"/>
    </row>
    <row r="13" spans="1:33" ht="12" customHeight="1" x14ac:dyDescent="0.2">
      <c r="A13" s="1674" t="s">
        <v>23</v>
      </c>
      <c r="B13" s="1508"/>
      <c r="D13" s="543"/>
      <c r="E13" s="713">
        <v>-50</v>
      </c>
      <c r="F13" s="962"/>
      <c r="G13" s="957"/>
      <c r="H13" s="564">
        <v>-33</v>
      </c>
      <c r="I13" s="956"/>
      <c r="J13" s="957"/>
      <c r="K13" s="564">
        <v>-35</v>
      </c>
      <c r="L13" s="956"/>
      <c r="M13" s="957"/>
      <c r="N13" s="564">
        <v>-43</v>
      </c>
      <c r="O13" s="711"/>
      <c r="P13" s="712"/>
      <c r="Q13" s="713">
        <v>-43</v>
      </c>
      <c r="R13" s="714"/>
      <c r="S13" s="713"/>
      <c r="T13" s="564">
        <v>-26</v>
      </c>
      <c r="U13" s="963"/>
      <c r="V13" s="713"/>
      <c r="W13" s="564">
        <v>-36</v>
      </c>
      <c r="X13" s="963"/>
      <c r="Y13" s="713"/>
      <c r="Z13" s="564">
        <v>-41</v>
      </c>
      <c r="AA13" s="963"/>
      <c r="AB13" s="964"/>
      <c r="AC13" s="564">
        <v>-161</v>
      </c>
      <c r="AD13" s="1015"/>
      <c r="AE13" s="1015"/>
      <c r="AF13" s="554">
        <v>-146</v>
      </c>
      <c r="AG13" s="977"/>
    </row>
    <row r="14" spans="1:33" ht="12" customHeight="1" x14ac:dyDescent="0.2">
      <c r="A14" s="1674" t="s">
        <v>176</v>
      </c>
      <c r="B14" s="1508"/>
      <c r="D14" s="543"/>
      <c r="E14" s="713">
        <v>-74</v>
      </c>
      <c r="F14" s="962"/>
      <c r="G14" s="957"/>
      <c r="H14" s="564">
        <v>-69</v>
      </c>
      <c r="I14" s="956"/>
      <c r="J14" s="957"/>
      <c r="K14" s="564">
        <v>-71</v>
      </c>
      <c r="L14" s="956"/>
      <c r="M14" s="957"/>
      <c r="N14" s="564">
        <v>-71</v>
      </c>
      <c r="O14" s="711"/>
      <c r="P14" s="712"/>
      <c r="Q14" s="713">
        <v>-71</v>
      </c>
      <c r="R14" s="714"/>
      <c r="S14" s="713"/>
      <c r="T14" s="564">
        <v>-68</v>
      </c>
      <c r="U14" s="963"/>
      <c r="V14" s="713"/>
      <c r="W14" s="564">
        <v>-69</v>
      </c>
      <c r="X14" s="963"/>
      <c r="Y14" s="713"/>
      <c r="Z14" s="564">
        <v>-70</v>
      </c>
      <c r="AA14" s="963"/>
      <c r="AB14" s="964"/>
      <c r="AC14" s="564">
        <v>-285</v>
      </c>
      <c r="AD14" s="1015"/>
      <c r="AE14" s="1015"/>
      <c r="AF14" s="554">
        <v>-278</v>
      </c>
      <c r="AG14" s="977"/>
    </row>
    <row r="15" spans="1:33" ht="12" customHeight="1" x14ac:dyDescent="0.2">
      <c r="A15" s="1674" t="s">
        <v>177</v>
      </c>
      <c r="B15" s="1508"/>
      <c r="D15" s="543"/>
      <c r="E15" s="720">
        <v>-4</v>
      </c>
      <c r="F15" s="962"/>
      <c r="G15" s="957"/>
      <c r="H15" s="720">
        <v>-9</v>
      </c>
      <c r="I15" s="956"/>
      <c r="J15" s="957"/>
      <c r="K15" s="720">
        <v>-11</v>
      </c>
      <c r="L15" s="956"/>
      <c r="M15" s="957"/>
      <c r="N15" s="720">
        <v>-8</v>
      </c>
      <c r="O15" s="711"/>
      <c r="P15" s="712"/>
      <c r="Q15" s="720">
        <v>-7</v>
      </c>
      <c r="R15" s="714"/>
      <c r="S15" s="713"/>
      <c r="T15" s="720">
        <v>-10</v>
      </c>
      <c r="U15" s="963"/>
      <c r="V15" s="713"/>
      <c r="W15" s="720">
        <v>-9</v>
      </c>
      <c r="X15" s="963"/>
      <c r="Y15" s="713"/>
      <c r="Z15" s="720">
        <v>-8</v>
      </c>
      <c r="AA15" s="963"/>
      <c r="AB15" s="964"/>
      <c r="AC15" s="720">
        <v>-32</v>
      </c>
      <c r="AD15" s="1015"/>
      <c r="AE15" s="1015"/>
      <c r="AF15" s="555">
        <v>-34</v>
      </c>
      <c r="AG15" s="977"/>
    </row>
    <row r="16" spans="1:33" ht="14.1" customHeight="1" x14ac:dyDescent="0.2">
      <c r="A16" s="1665" t="s">
        <v>265</v>
      </c>
      <c r="B16" s="1508"/>
      <c r="D16" s="543"/>
      <c r="E16" s="713">
        <v>16</v>
      </c>
      <c r="F16" s="962"/>
      <c r="G16" s="957"/>
      <c r="H16" s="564">
        <v>31</v>
      </c>
      <c r="I16" s="956"/>
      <c r="J16" s="957"/>
      <c r="K16" s="564">
        <v>37</v>
      </c>
      <c r="L16" s="956"/>
      <c r="M16" s="957"/>
      <c r="N16" s="564">
        <v>31</v>
      </c>
      <c r="O16" s="711"/>
      <c r="P16" s="712"/>
      <c r="Q16" s="713">
        <v>26</v>
      </c>
      <c r="R16" s="714"/>
      <c r="S16" s="713"/>
      <c r="T16" s="564">
        <v>33</v>
      </c>
      <c r="U16" s="963"/>
      <c r="V16" s="713"/>
      <c r="W16" s="564">
        <v>36</v>
      </c>
      <c r="X16" s="963"/>
      <c r="Y16" s="713"/>
      <c r="Z16" s="564">
        <v>29</v>
      </c>
      <c r="AA16" s="963"/>
      <c r="AB16" s="964"/>
      <c r="AC16" s="564">
        <v>115</v>
      </c>
      <c r="AD16" s="1015"/>
      <c r="AE16" s="1015"/>
      <c r="AF16" s="554">
        <v>124</v>
      </c>
      <c r="AG16" s="977"/>
    </row>
    <row r="17" spans="1:33" ht="12" customHeight="1" x14ac:dyDescent="0.2">
      <c r="A17" s="1508"/>
      <c r="B17" s="1508"/>
      <c r="D17" s="543"/>
      <c r="E17" s="711"/>
      <c r="F17" s="962"/>
      <c r="G17" s="957"/>
      <c r="H17" s="1029"/>
      <c r="I17" s="956"/>
      <c r="J17" s="957"/>
      <c r="K17" s="1029"/>
      <c r="L17" s="956"/>
      <c r="M17" s="957"/>
      <c r="N17" s="1029"/>
      <c r="O17" s="711"/>
      <c r="P17" s="712"/>
      <c r="Q17" s="711"/>
      <c r="R17" s="714"/>
      <c r="S17" s="713"/>
      <c r="T17" s="1029"/>
      <c r="U17" s="963"/>
      <c r="V17" s="713"/>
      <c r="W17" s="1029"/>
      <c r="X17" s="963"/>
      <c r="Y17" s="713"/>
      <c r="Z17" s="1029"/>
      <c r="AA17" s="963"/>
      <c r="AB17" s="964"/>
      <c r="AC17" s="1029"/>
      <c r="AD17" s="1015"/>
      <c r="AE17" s="1015"/>
      <c r="AF17" s="787"/>
      <c r="AG17" s="977"/>
    </row>
    <row r="18" spans="1:33" ht="12" customHeight="1" x14ac:dyDescent="0.2">
      <c r="A18" s="1674" t="s">
        <v>39</v>
      </c>
      <c r="B18" s="1508"/>
      <c r="D18" s="543"/>
      <c r="E18" s="713">
        <v>2</v>
      </c>
      <c r="F18" s="962"/>
      <c r="G18" s="957"/>
      <c r="H18" s="564">
        <v>2</v>
      </c>
      <c r="I18" s="956"/>
      <c r="J18" s="957"/>
      <c r="K18" s="564">
        <v>2</v>
      </c>
      <c r="L18" s="956"/>
      <c r="M18" s="957"/>
      <c r="N18" s="564">
        <v>3</v>
      </c>
      <c r="O18" s="711"/>
      <c r="P18" s="712"/>
      <c r="Q18" s="713">
        <v>-7</v>
      </c>
      <c r="R18" s="714"/>
      <c r="S18" s="713"/>
      <c r="T18" s="564">
        <v>2</v>
      </c>
      <c r="U18" s="963"/>
      <c r="V18" s="713"/>
      <c r="W18" s="564">
        <v>0</v>
      </c>
      <c r="X18" s="963"/>
      <c r="Y18" s="713"/>
      <c r="Z18" s="564">
        <v>-2</v>
      </c>
      <c r="AA18" s="963"/>
      <c r="AB18" s="964"/>
      <c r="AC18" s="564">
        <v>9</v>
      </c>
      <c r="AD18" s="1015"/>
      <c r="AE18" s="1015"/>
      <c r="AF18" s="554">
        <v>-7</v>
      </c>
      <c r="AG18" s="977"/>
    </row>
    <row r="19" spans="1:33" ht="24" customHeight="1" x14ac:dyDescent="0.2">
      <c r="A19" s="1674" t="s">
        <v>273</v>
      </c>
      <c r="B19" s="1508"/>
      <c r="D19" s="543"/>
      <c r="E19" s="747">
        <v>0</v>
      </c>
      <c r="F19" s="962"/>
      <c r="G19" s="957"/>
      <c r="H19" s="747">
        <v>0</v>
      </c>
      <c r="I19" s="956"/>
      <c r="J19" s="957"/>
      <c r="K19" s="747">
        <v>0</v>
      </c>
      <c r="L19" s="956"/>
      <c r="M19" s="957"/>
      <c r="N19" s="747">
        <v>0</v>
      </c>
      <c r="O19" s="711"/>
      <c r="P19" s="712"/>
      <c r="Q19" s="747">
        <v>1</v>
      </c>
      <c r="R19" s="714"/>
      <c r="S19" s="713"/>
      <c r="T19" s="747">
        <v>0</v>
      </c>
      <c r="U19" s="963"/>
      <c r="V19" s="713"/>
      <c r="W19" s="747">
        <v>0</v>
      </c>
      <c r="X19" s="963"/>
      <c r="Y19" s="713"/>
      <c r="Z19" s="747">
        <v>0</v>
      </c>
      <c r="AA19" s="963"/>
      <c r="AB19" s="964"/>
      <c r="AC19" s="747">
        <v>0</v>
      </c>
      <c r="AD19" s="1015"/>
      <c r="AE19" s="1015"/>
      <c r="AF19" s="556">
        <v>1</v>
      </c>
      <c r="AG19" s="977"/>
    </row>
    <row r="20" spans="1:33" ht="14.1" customHeight="1" thickBot="1" x14ac:dyDescent="0.25">
      <c r="A20" s="1665" t="s">
        <v>274</v>
      </c>
      <c r="B20" s="1508"/>
      <c r="D20" s="543"/>
      <c r="E20" s="899">
        <v>18</v>
      </c>
      <c r="F20" s="960"/>
      <c r="G20" s="952"/>
      <c r="H20" s="899">
        <v>33</v>
      </c>
      <c r="I20" s="951"/>
      <c r="J20" s="952"/>
      <c r="K20" s="899">
        <v>39</v>
      </c>
      <c r="L20" s="951"/>
      <c r="M20" s="952"/>
      <c r="N20" s="899">
        <v>34</v>
      </c>
      <c r="O20" s="900"/>
      <c r="P20" s="901"/>
      <c r="Q20" s="899">
        <v>20</v>
      </c>
      <c r="R20" s="902"/>
      <c r="S20" s="903"/>
      <c r="T20" s="899">
        <v>35</v>
      </c>
      <c r="U20" s="1047"/>
      <c r="V20" s="903"/>
      <c r="W20" s="899">
        <v>36</v>
      </c>
      <c r="X20" s="1047"/>
      <c r="Y20" s="903"/>
      <c r="Z20" s="899">
        <v>27</v>
      </c>
      <c r="AA20" s="1047"/>
      <c r="AB20" s="1048"/>
      <c r="AC20" s="899">
        <v>124</v>
      </c>
      <c r="AD20" s="1012"/>
      <c r="AE20" s="1012"/>
      <c r="AF20" s="833">
        <v>118</v>
      </c>
      <c r="AG20" s="977"/>
    </row>
    <row r="21" spans="1:33" ht="12" customHeight="1" thickTop="1" x14ac:dyDescent="0.2">
      <c r="A21" s="1508"/>
      <c r="B21" s="1508"/>
      <c r="D21" s="543"/>
      <c r="E21" s="579"/>
      <c r="F21" s="697"/>
      <c r="G21" s="663"/>
      <c r="H21" s="579"/>
      <c r="I21" s="709"/>
      <c r="J21" s="663"/>
      <c r="K21" s="579"/>
      <c r="L21" s="709"/>
      <c r="M21" s="663"/>
      <c r="N21" s="579"/>
      <c r="O21" s="583"/>
      <c r="P21" s="580"/>
      <c r="Q21" s="579"/>
      <c r="R21" s="581"/>
      <c r="S21" s="560"/>
      <c r="T21" s="579"/>
      <c r="U21" s="709"/>
      <c r="V21" s="560"/>
      <c r="W21" s="579"/>
      <c r="X21" s="709"/>
      <c r="Y21" s="560"/>
      <c r="Z21" s="579"/>
      <c r="AA21" s="709"/>
      <c r="AB21" s="663"/>
      <c r="AC21" s="579"/>
      <c r="AF21" s="649"/>
      <c r="AG21" s="977"/>
    </row>
    <row r="22" spans="1:33" x14ac:dyDescent="0.2">
      <c r="A22" s="1664" t="s">
        <v>348</v>
      </c>
      <c r="B22" s="1665"/>
      <c r="D22" s="543"/>
      <c r="E22" s="1007">
        <v>53.9007092198582</v>
      </c>
      <c r="F22" s="1049"/>
      <c r="G22" s="1050"/>
      <c r="H22" s="1051">
        <v>55.3</v>
      </c>
      <c r="I22" s="1052"/>
      <c r="J22" s="1050"/>
      <c r="K22" s="1051">
        <v>50.4</v>
      </c>
      <c r="L22" s="1052"/>
      <c r="M22" s="1050"/>
      <c r="N22" s="1051">
        <v>50.3472222222222</v>
      </c>
      <c r="O22" s="1053"/>
      <c r="P22" s="1054"/>
      <c r="Q22" s="1007">
        <v>51.2455516014235</v>
      </c>
      <c r="R22" s="1055"/>
      <c r="S22" s="1007"/>
      <c r="T22" s="1051">
        <v>55.8</v>
      </c>
      <c r="U22" s="1056"/>
      <c r="V22" s="1007"/>
      <c r="W22" s="1051">
        <v>50.5</v>
      </c>
      <c r="X22" s="1056"/>
      <c r="Y22" s="1007"/>
      <c r="Z22" s="1051">
        <v>52.0979020979021</v>
      </c>
      <c r="AA22" s="1056"/>
      <c r="AB22" s="1057"/>
      <c r="AC22" s="1051">
        <v>52.489082969432303</v>
      </c>
      <c r="AD22" s="1058"/>
      <c r="AE22" s="1058"/>
      <c r="AF22" s="1008">
        <v>52.4</v>
      </c>
      <c r="AG22" s="977"/>
    </row>
    <row r="23" spans="1:33" ht="12" customHeight="1" x14ac:dyDescent="0.2">
      <c r="A23" s="1508"/>
      <c r="B23" s="1508"/>
      <c r="D23" s="543"/>
      <c r="E23" s="1053"/>
      <c r="F23" s="1049"/>
      <c r="G23" s="1050"/>
      <c r="H23" s="1059"/>
      <c r="I23" s="1052"/>
      <c r="J23" s="1050"/>
      <c r="K23" s="1059"/>
      <c r="L23" s="1052"/>
      <c r="M23" s="1050"/>
      <c r="N23" s="1059"/>
      <c r="O23" s="1053"/>
      <c r="P23" s="1054"/>
      <c r="Q23" s="1053"/>
      <c r="R23" s="1055"/>
      <c r="S23" s="1007"/>
      <c r="T23" s="1059"/>
      <c r="U23" s="1056"/>
      <c r="V23" s="1007"/>
      <c r="W23" s="1059"/>
      <c r="X23" s="1056"/>
      <c r="Y23" s="1007"/>
      <c r="Z23" s="1059"/>
      <c r="AA23" s="1056"/>
      <c r="AB23" s="1057"/>
      <c r="AC23" s="1059"/>
      <c r="AD23" s="1058"/>
      <c r="AE23" s="1058"/>
      <c r="AF23" s="1060"/>
      <c r="AG23" s="977"/>
    </row>
    <row r="24" spans="1:33" x14ac:dyDescent="0.2">
      <c r="A24" s="1664" t="s">
        <v>349</v>
      </c>
      <c r="B24" s="1665"/>
      <c r="D24" s="543"/>
      <c r="E24" s="1007">
        <v>26.241134751773</v>
      </c>
      <c r="F24" s="1049"/>
      <c r="G24" s="1050"/>
      <c r="H24" s="1051">
        <v>23.7</v>
      </c>
      <c r="I24" s="1052"/>
      <c r="J24" s="1050"/>
      <c r="K24" s="1051">
        <v>25</v>
      </c>
      <c r="L24" s="1052"/>
      <c r="M24" s="1050"/>
      <c r="N24" s="1051">
        <v>24.6527777777778</v>
      </c>
      <c r="O24" s="1053"/>
      <c r="P24" s="1054"/>
      <c r="Q24" s="1007">
        <v>25.266903914590699</v>
      </c>
      <c r="R24" s="1055"/>
      <c r="S24" s="1007"/>
      <c r="T24" s="1051">
        <v>23.859649122806999</v>
      </c>
      <c r="U24" s="1056"/>
      <c r="V24" s="1007"/>
      <c r="W24" s="1051">
        <v>24.4</v>
      </c>
      <c r="X24" s="1056"/>
      <c r="Y24" s="1007"/>
      <c r="Z24" s="1051">
        <v>24.475524475524502</v>
      </c>
      <c r="AA24" s="1056"/>
      <c r="AB24" s="1057"/>
      <c r="AC24" s="1051">
        <v>24.890829694323099</v>
      </c>
      <c r="AD24" s="1058"/>
      <c r="AE24" s="1058"/>
      <c r="AF24" s="1008">
        <v>24.5</v>
      </c>
      <c r="AG24" s="977"/>
    </row>
    <row r="25" spans="1:33" x14ac:dyDescent="0.2">
      <c r="A25" s="1061"/>
      <c r="B25" s="1016"/>
      <c r="D25" s="543"/>
      <c r="E25" s="591"/>
      <c r="F25" s="697"/>
      <c r="G25" s="663"/>
      <c r="H25" s="1062"/>
      <c r="I25" s="709"/>
      <c r="J25" s="663"/>
      <c r="K25" s="1062"/>
      <c r="L25" s="709"/>
      <c r="M25" s="663"/>
      <c r="N25" s="1062"/>
      <c r="O25" s="758"/>
      <c r="P25" s="592"/>
      <c r="Q25" s="591"/>
      <c r="R25" s="593"/>
      <c r="S25" s="591"/>
      <c r="T25" s="1062"/>
      <c r="U25" s="759"/>
      <c r="V25" s="591"/>
      <c r="W25" s="1062"/>
      <c r="X25" s="759"/>
      <c r="Y25" s="591"/>
      <c r="Z25" s="1062"/>
      <c r="AA25" s="759"/>
      <c r="AB25" s="760"/>
      <c r="AC25" s="1062"/>
      <c r="AD25" s="655"/>
      <c r="AE25" s="655"/>
      <c r="AF25" s="366"/>
      <c r="AG25" s="977"/>
    </row>
    <row r="26" spans="1:33" x14ac:dyDescent="0.2">
      <c r="A26" s="1665" t="s">
        <v>275</v>
      </c>
      <c r="B26" s="1508"/>
      <c r="D26" s="543"/>
      <c r="E26" s="591"/>
      <c r="F26" s="697"/>
      <c r="G26" s="663"/>
      <c r="H26" s="1062"/>
      <c r="I26" s="709"/>
      <c r="J26" s="663"/>
      <c r="K26" s="1062"/>
      <c r="L26" s="709"/>
      <c r="M26" s="663"/>
      <c r="N26" s="1062"/>
      <c r="O26" s="758"/>
      <c r="P26" s="592"/>
      <c r="Q26" s="591"/>
      <c r="R26" s="593"/>
      <c r="S26" s="591"/>
      <c r="T26" s="1062"/>
      <c r="U26" s="759"/>
      <c r="V26" s="591"/>
      <c r="W26" s="1062"/>
      <c r="X26" s="759"/>
      <c r="Y26" s="591"/>
      <c r="Z26" s="1062"/>
      <c r="AA26" s="759"/>
      <c r="AB26" s="760"/>
      <c r="AC26" s="1062"/>
      <c r="AD26" s="655"/>
      <c r="AE26" s="655"/>
      <c r="AF26" s="366"/>
      <c r="AG26" s="977"/>
    </row>
    <row r="27" spans="1:33" x14ac:dyDescent="0.2">
      <c r="A27" s="1661" t="s">
        <v>303</v>
      </c>
      <c r="B27" s="1661"/>
      <c r="D27" s="543"/>
      <c r="E27" s="903">
        <v>40</v>
      </c>
      <c r="F27" s="960"/>
      <c r="G27" s="952"/>
      <c r="H27" s="904">
        <v>41</v>
      </c>
      <c r="I27" s="951"/>
      <c r="J27" s="952"/>
      <c r="K27" s="904">
        <v>38</v>
      </c>
      <c r="L27" s="951"/>
      <c r="M27" s="952"/>
      <c r="N27" s="904">
        <v>38</v>
      </c>
      <c r="O27" s="900"/>
      <c r="P27" s="901"/>
      <c r="Q27" s="903">
        <v>40</v>
      </c>
      <c r="R27" s="902"/>
      <c r="S27" s="903"/>
      <c r="T27" s="904">
        <v>39</v>
      </c>
      <c r="U27" s="1047"/>
      <c r="V27" s="903"/>
      <c r="W27" s="904">
        <v>38</v>
      </c>
      <c r="X27" s="1047"/>
      <c r="Y27" s="903"/>
      <c r="Z27" s="904">
        <v>38</v>
      </c>
      <c r="AA27" s="1047"/>
      <c r="AB27" s="1048"/>
      <c r="AC27" s="904">
        <v>157</v>
      </c>
      <c r="AD27" s="1012"/>
      <c r="AE27" s="1012"/>
      <c r="AF27" s="819">
        <v>155</v>
      </c>
      <c r="AG27" s="977"/>
    </row>
    <row r="28" spans="1:33" x14ac:dyDescent="0.2">
      <c r="A28" s="1661" t="s">
        <v>304</v>
      </c>
      <c r="B28" s="1661"/>
      <c r="D28" s="543"/>
      <c r="E28" s="713">
        <v>72</v>
      </c>
      <c r="F28" s="962"/>
      <c r="G28" s="957"/>
      <c r="H28" s="564">
        <v>76</v>
      </c>
      <c r="I28" s="956"/>
      <c r="J28" s="957"/>
      <c r="K28" s="564">
        <v>74</v>
      </c>
      <c r="L28" s="956"/>
      <c r="M28" s="957"/>
      <c r="N28" s="564">
        <v>76</v>
      </c>
      <c r="O28" s="711"/>
      <c r="P28" s="712"/>
      <c r="Q28" s="713">
        <v>73</v>
      </c>
      <c r="R28" s="714"/>
      <c r="S28" s="713"/>
      <c r="T28" s="564">
        <v>75</v>
      </c>
      <c r="U28" s="963"/>
      <c r="V28" s="713"/>
      <c r="W28" s="564">
        <v>75</v>
      </c>
      <c r="X28" s="963"/>
      <c r="Y28" s="713"/>
      <c r="Z28" s="564">
        <v>74</v>
      </c>
      <c r="AA28" s="963"/>
      <c r="AB28" s="964"/>
      <c r="AC28" s="564">
        <v>298</v>
      </c>
      <c r="AD28" s="1015"/>
      <c r="AE28" s="1015"/>
      <c r="AF28" s="554">
        <v>297</v>
      </c>
      <c r="AG28" s="977"/>
    </row>
    <row r="29" spans="1:33" x14ac:dyDescent="0.2">
      <c r="A29" s="1661" t="s">
        <v>305</v>
      </c>
      <c r="B29" s="1661"/>
      <c r="D29" s="543"/>
      <c r="E29" s="713">
        <v>116</v>
      </c>
      <c r="F29" s="962"/>
      <c r="G29" s="957"/>
      <c r="H29" s="564">
        <v>121</v>
      </c>
      <c r="I29" s="956"/>
      <c r="J29" s="957"/>
      <c r="K29" s="564">
        <v>120</v>
      </c>
      <c r="L29" s="956"/>
      <c r="M29" s="957"/>
      <c r="N29" s="564">
        <v>122</v>
      </c>
      <c r="O29" s="711"/>
      <c r="P29" s="712"/>
      <c r="Q29" s="713">
        <v>117</v>
      </c>
      <c r="R29" s="714"/>
      <c r="S29" s="713"/>
      <c r="T29" s="564">
        <v>119</v>
      </c>
      <c r="U29" s="963"/>
      <c r="V29" s="713"/>
      <c r="W29" s="564">
        <v>119</v>
      </c>
      <c r="X29" s="963"/>
      <c r="Y29" s="713"/>
      <c r="Z29" s="564">
        <v>121</v>
      </c>
      <c r="AA29" s="963"/>
      <c r="AB29" s="964"/>
      <c r="AC29" s="564">
        <v>479</v>
      </c>
      <c r="AD29" s="1015"/>
      <c r="AE29" s="1015"/>
      <c r="AF29" s="554">
        <v>476</v>
      </c>
      <c r="AG29" s="977"/>
    </row>
    <row r="30" spans="1:33" x14ac:dyDescent="0.2">
      <c r="A30" s="1661" t="s">
        <v>306</v>
      </c>
      <c r="B30" s="1661"/>
      <c r="D30" s="543"/>
      <c r="E30" s="713">
        <v>27</v>
      </c>
      <c r="F30" s="962"/>
      <c r="G30" s="957"/>
      <c r="H30" s="564">
        <v>27</v>
      </c>
      <c r="I30" s="956"/>
      <c r="J30" s="957"/>
      <c r="K30" s="564">
        <v>27</v>
      </c>
      <c r="L30" s="956"/>
      <c r="M30" s="957"/>
      <c r="N30" s="564">
        <v>26</v>
      </c>
      <c r="O30" s="711"/>
      <c r="P30" s="712"/>
      <c r="Q30" s="713">
        <v>27</v>
      </c>
      <c r="R30" s="714"/>
      <c r="S30" s="713"/>
      <c r="T30" s="564">
        <v>27</v>
      </c>
      <c r="U30" s="963"/>
      <c r="V30" s="713"/>
      <c r="W30" s="564">
        <v>27</v>
      </c>
      <c r="X30" s="963"/>
      <c r="Y30" s="713"/>
      <c r="Z30" s="564">
        <v>27</v>
      </c>
      <c r="AA30" s="963"/>
      <c r="AB30" s="964"/>
      <c r="AC30" s="564">
        <v>107</v>
      </c>
      <c r="AD30" s="1015"/>
      <c r="AE30" s="1015"/>
      <c r="AF30" s="554">
        <v>108</v>
      </c>
      <c r="AG30" s="977"/>
    </row>
    <row r="31" spans="1:33" x14ac:dyDescent="0.2">
      <c r="A31" s="1661" t="s">
        <v>307</v>
      </c>
      <c r="B31" s="1661"/>
      <c r="D31" s="543"/>
      <c r="E31" s="720">
        <v>27</v>
      </c>
      <c r="F31" s="962"/>
      <c r="G31" s="957"/>
      <c r="H31" s="720">
        <v>26</v>
      </c>
      <c r="I31" s="956"/>
      <c r="J31" s="957"/>
      <c r="K31" s="720">
        <v>25</v>
      </c>
      <c r="L31" s="956"/>
      <c r="M31" s="957"/>
      <c r="N31" s="720">
        <v>26</v>
      </c>
      <c r="O31" s="711"/>
      <c r="P31" s="712"/>
      <c r="Q31" s="720">
        <v>24</v>
      </c>
      <c r="R31" s="714"/>
      <c r="S31" s="713"/>
      <c r="T31" s="720">
        <v>25</v>
      </c>
      <c r="U31" s="963"/>
      <c r="V31" s="713"/>
      <c r="W31" s="720">
        <v>24</v>
      </c>
      <c r="X31" s="963"/>
      <c r="Y31" s="713"/>
      <c r="Z31" s="720">
        <v>26</v>
      </c>
      <c r="AA31" s="963"/>
      <c r="AB31" s="964"/>
      <c r="AC31" s="720">
        <v>104</v>
      </c>
      <c r="AD31" s="1015"/>
      <c r="AE31" s="1015"/>
      <c r="AF31" s="555">
        <v>99</v>
      </c>
      <c r="AG31" s="977"/>
    </row>
    <row r="32" spans="1:33" ht="13.5" thickBot="1" x14ac:dyDescent="0.25">
      <c r="A32" s="1660" t="s">
        <v>147</v>
      </c>
      <c r="B32" s="1660"/>
      <c r="D32" s="543"/>
      <c r="E32" s="887">
        <v>282</v>
      </c>
      <c r="F32" s="960"/>
      <c r="G32" s="952"/>
      <c r="H32" s="887">
        <v>291</v>
      </c>
      <c r="I32" s="951"/>
      <c r="J32" s="952"/>
      <c r="K32" s="887">
        <v>284</v>
      </c>
      <c r="L32" s="951"/>
      <c r="M32" s="952"/>
      <c r="N32" s="887">
        <v>288</v>
      </c>
      <c r="O32" s="900"/>
      <c r="P32" s="901"/>
      <c r="Q32" s="887">
        <v>281</v>
      </c>
      <c r="R32" s="902"/>
      <c r="S32" s="903"/>
      <c r="T32" s="887">
        <v>285</v>
      </c>
      <c r="U32" s="1047"/>
      <c r="V32" s="903"/>
      <c r="W32" s="887">
        <v>283</v>
      </c>
      <c r="X32" s="1047"/>
      <c r="Y32" s="903"/>
      <c r="Z32" s="887">
        <v>286</v>
      </c>
      <c r="AA32" s="1047"/>
      <c r="AB32" s="1048"/>
      <c r="AC32" s="887">
        <v>1145</v>
      </c>
      <c r="AD32" s="1012"/>
      <c r="AE32" s="1012"/>
      <c r="AF32" s="829">
        <v>1135</v>
      </c>
      <c r="AG32" s="977"/>
    </row>
    <row r="33" spans="1:33" ht="13.5" thickTop="1" x14ac:dyDescent="0.2">
      <c r="A33" s="1508"/>
      <c r="B33" s="1508"/>
      <c r="D33" s="543"/>
      <c r="E33" s="649"/>
      <c r="F33" s="544"/>
      <c r="G33" s="542"/>
      <c r="H33" s="649"/>
      <c r="I33" s="635"/>
      <c r="J33" s="542"/>
      <c r="K33" s="649"/>
      <c r="L33" s="635"/>
      <c r="M33" s="542"/>
      <c r="N33" s="649"/>
      <c r="O33" s="644"/>
      <c r="P33" s="992"/>
      <c r="Q33" s="649"/>
      <c r="R33" s="639"/>
      <c r="S33" s="549"/>
      <c r="T33" s="649"/>
      <c r="U33" s="635"/>
      <c r="V33" s="549"/>
      <c r="W33" s="649"/>
      <c r="X33" s="635"/>
      <c r="Y33" s="549"/>
      <c r="Z33" s="649"/>
      <c r="AA33" s="635"/>
      <c r="AB33" s="542"/>
      <c r="AC33" s="649"/>
      <c r="AF33" s="649"/>
      <c r="AG33" s="977"/>
    </row>
    <row r="34" spans="1:33" x14ac:dyDescent="0.2">
      <c r="A34" s="1664" t="s">
        <v>496</v>
      </c>
      <c r="B34" s="1665"/>
      <c r="D34" s="543"/>
      <c r="E34" s="644"/>
      <c r="F34" s="544"/>
      <c r="G34" s="542"/>
      <c r="H34" s="993"/>
      <c r="I34" s="635"/>
      <c r="J34" s="542"/>
      <c r="K34" s="993"/>
      <c r="L34" s="635"/>
      <c r="M34" s="542"/>
      <c r="N34" s="993"/>
      <c r="O34" s="644"/>
      <c r="P34" s="992"/>
      <c r="Q34" s="644"/>
      <c r="R34" s="639"/>
      <c r="S34" s="549"/>
      <c r="T34" s="993"/>
      <c r="U34" s="635"/>
      <c r="V34" s="549"/>
      <c r="W34" s="993"/>
      <c r="X34" s="635"/>
      <c r="Y34" s="549"/>
      <c r="Z34" s="993"/>
      <c r="AA34" s="635"/>
      <c r="AB34" s="542"/>
      <c r="AC34" s="993"/>
      <c r="AF34" s="993"/>
      <c r="AG34" s="977"/>
    </row>
    <row r="35" spans="1:33" x14ac:dyDescent="0.2">
      <c r="A35" s="1661" t="s">
        <v>303</v>
      </c>
      <c r="B35" s="1661"/>
      <c r="D35" s="543"/>
      <c r="E35" s="600">
        <v>19</v>
      </c>
      <c r="F35" s="971"/>
      <c r="G35" s="972"/>
      <c r="H35" s="819">
        <v>9</v>
      </c>
      <c r="I35" s="976"/>
      <c r="J35" s="972"/>
      <c r="K35" s="819">
        <v>9</v>
      </c>
      <c r="L35" s="976"/>
      <c r="M35" s="972"/>
      <c r="N35" s="819">
        <v>8</v>
      </c>
      <c r="O35" s="973"/>
      <c r="P35" s="974"/>
      <c r="Q35" s="600">
        <v>16</v>
      </c>
      <c r="R35" s="975"/>
      <c r="S35" s="600"/>
      <c r="T35" s="819">
        <v>10</v>
      </c>
      <c r="U35" s="1011"/>
      <c r="V35" s="600"/>
      <c r="W35" s="819">
        <v>11</v>
      </c>
      <c r="X35" s="1011"/>
      <c r="Y35" s="600"/>
      <c r="Z35" s="819">
        <v>8</v>
      </c>
      <c r="AA35" s="1011"/>
      <c r="AB35" s="779"/>
      <c r="AC35" s="819">
        <v>45</v>
      </c>
      <c r="AD35" s="1012"/>
      <c r="AE35" s="1012"/>
      <c r="AF35" s="819">
        <v>45</v>
      </c>
      <c r="AG35" s="977"/>
    </row>
    <row r="36" spans="1:33" x14ac:dyDescent="0.2">
      <c r="A36" s="1661" t="s">
        <v>304</v>
      </c>
      <c r="B36" s="1661"/>
      <c r="D36" s="543"/>
      <c r="E36" s="598">
        <v>43</v>
      </c>
      <c r="F36" s="978"/>
      <c r="G36" s="979"/>
      <c r="H36" s="554">
        <v>20</v>
      </c>
      <c r="I36" s="983"/>
      <c r="J36" s="979"/>
      <c r="K36" s="554">
        <v>20</v>
      </c>
      <c r="L36" s="983"/>
      <c r="M36" s="979"/>
      <c r="N36" s="554">
        <v>21</v>
      </c>
      <c r="O36" s="980"/>
      <c r="P36" s="981"/>
      <c r="Q36" s="598">
        <v>49</v>
      </c>
      <c r="R36" s="982"/>
      <c r="S36" s="598"/>
      <c r="T36" s="554">
        <v>22</v>
      </c>
      <c r="U36" s="1013"/>
      <c r="V36" s="598"/>
      <c r="W36" s="554">
        <v>20</v>
      </c>
      <c r="X36" s="1013"/>
      <c r="Y36" s="598"/>
      <c r="Z36" s="554">
        <v>21</v>
      </c>
      <c r="AA36" s="1013"/>
      <c r="AB36" s="1014"/>
      <c r="AC36" s="554">
        <v>104</v>
      </c>
      <c r="AD36" s="1015"/>
      <c r="AE36" s="1015"/>
      <c r="AF36" s="554">
        <v>112</v>
      </c>
      <c r="AG36" s="977"/>
    </row>
    <row r="37" spans="1:33" x14ac:dyDescent="0.2">
      <c r="A37" s="1661" t="s">
        <v>305</v>
      </c>
      <c r="B37" s="1661"/>
      <c r="D37" s="543"/>
      <c r="E37" s="598">
        <v>61</v>
      </c>
      <c r="F37" s="978"/>
      <c r="G37" s="979"/>
      <c r="H37" s="554">
        <v>23</v>
      </c>
      <c r="I37" s="983"/>
      <c r="J37" s="979"/>
      <c r="K37" s="554">
        <v>22</v>
      </c>
      <c r="L37" s="983"/>
      <c r="M37" s="979"/>
      <c r="N37" s="554">
        <v>24</v>
      </c>
      <c r="O37" s="980"/>
      <c r="P37" s="981"/>
      <c r="Q37" s="598">
        <v>63</v>
      </c>
      <c r="R37" s="982"/>
      <c r="S37" s="598"/>
      <c r="T37" s="554">
        <v>22</v>
      </c>
      <c r="U37" s="1013"/>
      <c r="V37" s="598"/>
      <c r="W37" s="554">
        <v>23</v>
      </c>
      <c r="X37" s="1013"/>
      <c r="Y37" s="598"/>
      <c r="Z37" s="554">
        <v>25</v>
      </c>
      <c r="AA37" s="1013"/>
      <c r="AB37" s="1014"/>
      <c r="AC37" s="554">
        <v>130</v>
      </c>
      <c r="AD37" s="1015"/>
      <c r="AE37" s="1015"/>
      <c r="AF37" s="554">
        <v>133</v>
      </c>
      <c r="AG37" s="977"/>
    </row>
    <row r="38" spans="1:33" x14ac:dyDescent="0.2">
      <c r="A38" s="1661" t="s">
        <v>306</v>
      </c>
      <c r="B38" s="1661"/>
      <c r="D38" s="543"/>
      <c r="E38" s="598">
        <v>11</v>
      </c>
      <c r="F38" s="978"/>
      <c r="G38" s="979"/>
      <c r="H38" s="554">
        <v>7</v>
      </c>
      <c r="I38" s="983"/>
      <c r="J38" s="979"/>
      <c r="K38" s="554">
        <v>9</v>
      </c>
      <c r="L38" s="983"/>
      <c r="M38" s="979"/>
      <c r="N38" s="554">
        <v>8</v>
      </c>
      <c r="O38" s="980"/>
      <c r="P38" s="981"/>
      <c r="Q38" s="598">
        <v>13</v>
      </c>
      <c r="R38" s="982"/>
      <c r="S38" s="598"/>
      <c r="T38" s="554">
        <v>9</v>
      </c>
      <c r="U38" s="1013"/>
      <c r="V38" s="598"/>
      <c r="W38" s="554">
        <v>7</v>
      </c>
      <c r="X38" s="1013"/>
      <c r="Y38" s="598"/>
      <c r="Z38" s="554">
        <v>10</v>
      </c>
      <c r="AA38" s="1013"/>
      <c r="AB38" s="1014"/>
      <c r="AC38" s="554">
        <v>35</v>
      </c>
      <c r="AD38" s="1015"/>
      <c r="AE38" s="1015"/>
      <c r="AF38" s="554">
        <v>39</v>
      </c>
      <c r="AG38" s="977"/>
    </row>
    <row r="39" spans="1:33" x14ac:dyDescent="0.2">
      <c r="A39" s="1661" t="s">
        <v>307</v>
      </c>
      <c r="B39" s="1661"/>
      <c r="D39" s="543"/>
      <c r="E39" s="555">
        <v>24</v>
      </c>
      <c r="F39" s="978"/>
      <c r="G39" s="979"/>
      <c r="H39" s="555">
        <v>10</v>
      </c>
      <c r="I39" s="983"/>
      <c r="J39" s="979"/>
      <c r="K39" s="555">
        <v>13</v>
      </c>
      <c r="L39" s="983"/>
      <c r="M39" s="979"/>
      <c r="N39" s="555">
        <v>11</v>
      </c>
      <c r="O39" s="980"/>
      <c r="P39" s="981"/>
      <c r="Q39" s="555">
        <v>28</v>
      </c>
      <c r="R39" s="982"/>
      <c r="S39" s="598"/>
      <c r="T39" s="555">
        <v>10</v>
      </c>
      <c r="U39" s="1013"/>
      <c r="V39" s="598"/>
      <c r="W39" s="555">
        <v>10</v>
      </c>
      <c r="X39" s="1013"/>
      <c r="Y39" s="598"/>
      <c r="Z39" s="555">
        <v>12</v>
      </c>
      <c r="AA39" s="1013"/>
      <c r="AB39" s="1014"/>
      <c r="AC39" s="555">
        <v>58</v>
      </c>
      <c r="AD39" s="1015"/>
      <c r="AE39" s="1015"/>
      <c r="AF39" s="555">
        <v>60</v>
      </c>
      <c r="AG39" s="977"/>
    </row>
    <row r="40" spans="1:33" ht="13.5" thickBot="1" x14ac:dyDescent="0.25">
      <c r="A40" s="1660" t="s">
        <v>147</v>
      </c>
      <c r="B40" s="1660"/>
      <c r="D40" s="543"/>
      <c r="E40" s="829">
        <v>158</v>
      </c>
      <c r="F40" s="971"/>
      <c r="G40" s="972"/>
      <c r="H40" s="829">
        <v>69</v>
      </c>
      <c r="I40" s="976"/>
      <c r="J40" s="972"/>
      <c r="K40" s="829">
        <v>73</v>
      </c>
      <c r="L40" s="976"/>
      <c r="M40" s="972"/>
      <c r="N40" s="829">
        <v>72</v>
      </c>
      <c r="O40" s="973"/>
      <c r="P40" s="974"/>
      <c r="Q40" s="829">
        <v>169</v>
      </c>
      <c r="R40" s="975"/>
      <c r="S40" s="600"/>
      <c r="T40" s="829">
        <v>73</v>
      </c>
      <c r="U40" s="1011"/>
      <c r="V40" s="600"/>
      <c r="W40" s="829">
        <v>71</v>
      </c>
      <c r="X40" s="1011"/>
      <c r="Y40" s="600"/>
      <c r="Z40" s="829">
        <v>76</v>
      </c>
      <c r="AA40" s="1011"/>
      <c r="AB40" s="779"/>
      <c r="AC40" s="829">
        <v>372</v>
      </c>
      <c r="AD40" s="1012"/>
      <c r="AE40" s="1012"/>
      <c r="AF40" s="829">
        <v>389</v>
      </c>
      <c r="AG40" s="977"/>
    </row>
    <row r="41" spans="1:33" ht="13.5" thickTop="1" x14ac:dyDescent="0.2">
      <c r="A41" s="1061"/>
      <c r="B41" s="1016"/>
      <c r="D41" s="543"/>
      <c r="E41" s="367"/>
      <c r="F41" s="544"/>
      <c r="G41" s="542"/>
      <c r="H41" s="366"/>
      <c r="I41" s="635"/>
      <c r="J41" s="542"/>
      <c r="K41" s="366"/>
      <c r="L41" s="635"/>
      <c r="M41" s="542"/>
      <c r="N41" s="366"/>
      <c r="O41" s="659"/>
      <c r="P41" s="1063"/>
      <c r="Q41" s="367"/>
      <c r="R41" s="1064"/>
      <c r="S41" s="367"/>
      <c r="T41" s="366"/>
      <c r="U41" s="1065"/>
      <c r="V41" s="367"/>
      <c r="W41" s="366"/>
      <c r="X41" s="1065"/>
      <c r="Y41" s="367"/>
      <c r="Z41" s="366"/>
      <c r="AA41" s="1065"/>
      <c r="AB41" s="1066"/>
      <c r="AC41" s="366"/>
      <c r="AD41" s="655"/>
      <c r="AE41" s="655"/>
      <c r="AF41" s="366"/>
      <c r="AG41" s="977"/>
    </row>
    <row r="42" spans="1:33" ht="13.5" thickBot="1" x14ac:dyDescent="0.25">
      <c r="A42" s="1664" t="s">
        <v>497</v>
      </c>
      <c r="B42" s="1665"/>
      <c r="D42" s="543"/>
      <c r="E42" s="833">
        <v>1195</v>
      </c>
      <c r="F42" s="971"/>
      <c r="G42" s="972"/>
      <c r="H42" s="833">
        <v>1248</v>
      </c>
      <c r="I42" s="976"/>
      <c r="J42" s="972"/>
      <c r="K42" s="833">
        <v>1249</v>
      </c>
      <c r="L42" s="976"/>
      <c r="M42" s="972"/>
      <c r="N42" s="833">
        <v>1251</v>
      </c>
      <c r="O42" s="973"/>
      <c r="P42" s="974"/>
      <c r="Q42" s="833">
        <v>1225</v>
      </c>
      <c r="R42" s="975"/>
      <c r="S42" s="600"/>
      <c r="T42" s="833">
        <v>1234</v>
      </c>
      <c r="U42" s="1011"/>
      <c r="V42" s="600"/>
      <c r="W42" s="833">
        <v>1245</v>
      </c>
      <c r="X42" s="1011"/>
      <c r="Y42" s="600"/>
      <c r="Z42" s="833">
        <v>1237</v>
      </c>
      <c r="AA42" s="1011"/>
      <c r="AB42" s="779"/>
      <c r="AC42" s="833">
        <v>1195</v>
      </c>
      <c r="AD42" s="1012"/>
      <c r="AE42" s="1012"/>
      <c r="AF42" s="833">
        <v>1225</v>
      </c>
      <c r="AG42" s="977"/>
    </row>
    <row r="43" spans="1:33" ht="12" customHeight="1" thickTop="1" x14ac:dyDescent="0.2">
      <c r="D43" s="660"/>
      <c r="E43" s="985"/>
      <c r="F43" s="986"/>
      <c r="G43" s="542"/>
      <c r="H43" s="635"/>
      <c r="I43" s="635"/>
      <c r="J43" s="542"/>
      <c r="K43" s="635"/>
      <c r="L43" s="635"/>
      <c r="M43" s="542"/>
      <c r="N43" s="635"/>
      <c r="O43" s="635"/>
      <c r="P43" s="660"/>
      <c r="Q43" s="985"/>
      <c r="R43" s="986"/>
      <c r="S43" s="542"/>
      <c r="T43" s="635"/>
      <c r="U43" s="635"/>
      <c r="V43" s="542"/>
      <c r="W43" s="635"/>
      <c r="X43" s="635"/>
      <c r="Y43" s="542"/>
      <c r="Z43" s="635"/>
      <c r="AA43" s="635"/>
      <c r="AB43" s="542"/>
    </row>
    <row r="44" spans="1:33" ht="12" customHeight="1" x14ac:dyDescent="0.2">
      <c r="M44" s="542"/>
      <c r="N44" s="542"/>
      <c r="O44" s="542"/>
      <c r="Y44" s="542"/>
      <c r="Z44" s="542"/>
      <c r="AA44" s="542"/>
      <c r="AB44" s="635"/>
    </row>
    <row r="45" spans="1:33" ht="15.75" customHeight="1" x14ac:dyDescent="0.2">
      <c r="A45" s="1010" t="s">
        <v>234</v>
      </c>
      <c r="B45" s="1514" t="s">
        <v>301</v>
      </c>
      <c r="C45" s="1514"/>
      <c r="D45" s="1514"/>
      <c r="E45" s="1514"/>
      <c r="F45" s="1514"/>
      <c r="G45" s="1514"/>
      <c r="H45" s="1514"/>
      <c r="I45" s="1514"/>
      <c r="J45" s="1514"/>
      <c r="K45" s="1514"/>
      <c r="L45" s="1514"/>
      <c r="M45" s="1514"/>
      <c r="N45" s="1514"/>
      <c r="O45" s="1514"/>
      <c r="P45" s="1514"/>
      <c r="Q45" s="1514"/>
      <c r="R45" s="1514"/>
      <c r="S45" s="1514"/>
      <c r="T45" s="1514"/>
      <c r="U45" s="1514"/>
      <c r="V45" s="1514"/>
      <c r="W45" s="1514"/>
      <c r="X45" s="1514"/>
      <c r="Y45" s="1514"/>
      <c r="Z45" s="1514"/>
      <c r="AA45" s="1514"/>
      <c r="AB45" s="1514"/>
      <c r="AC45" s="1514"/>
      <c r="AD45" s="1514"/>
      <c r="AE45" s="1514"/>
      <c r="AF45" s="1514"/>
    </row>
    <row r="46" spans="1:33" ht="15.75" customHeight="1" x14ac:dyDescent="0.2">
      <c r="A46" s="1010" t="s">
        <v>235</v>
      </c>
      <c r="B46" s="1514" t="s">
        <v>302</v>
      </c>
      <c r="C46" s="1514"/>
      <c r="D46" s="1514"/>
      <c r="E46" s="1514"/>
      <c r="F46" s="1514"/>
      <c r="G46" s="1514"/>
      <c r="H46" s="1514"/>
      <c r="I46" s="1514"/>
      <c r="J46" s="1514"/>
      <c r="K46" s="1514"/>
      <c r="L46" s="1514"/>
      <c r="M46" s="1514"/>
      <c r="N46" s="1514"/>
      <c r="O46" s="1514"/>
      <c r="P46" s="1514"/>
      <c r="Q46" s="1514"/>
      <c r="R46" s="1514"/>
      <c r="S46" s="1514"/>
      <c r="T46" s="1514"/>
      <c r="U46" s="1514"/>
      <c r="V46" s="1514"/>
      <c r="W46" s="1514"/>
      <c r="X46" s="1514"/>
      <c r="Y46" s="1514"/>
      <c r="Z46" s="1514"/>
      <c r="AA46" s="1514"/>
      <c r="AB46" s="1514"/>
      <c r="AC46" s="1514"/>
      <c r="AD46" s="1514"/>
      <c r="AE46" s="1514"/>
      <c r="AF46" s="1514"/>
    </row>
    <row r="47" spans="1:33" ht="25.5" customHeight="1" x14ac:dyDescent="0.2">
      <c r="A47" s="1010" t="s">
        <v>236</v>
      </c>
      <c r="B47" s="1514" t="s">
        <v>308</v>
      </c>
      <c r="C47" s="1514"/>
      <c r="D47" s="1514"/>
      <c r="E47" s="1514"/>
      <c r="F47" s="1514"/>
      <c r="G47" s="1514"/>
      <c r="H47" s="1514"/>
      <c r="I47" s="1514"/>
      <c r="J47" s="1514"/>
      <c r="K47" s="1514"/>
      <c r="L47" s="1514"/>
      <c r="M47" s="1514"/>
      <c r="N47" s="1514"/>
      <c r="O47" s="1514"/>
      <c r="P47" s="1514"/>
      <c r="Q47" s="1514"/>
      <c r="R47" s="1514"/>
      <c r="S47" s="1514"/>
      <c r="T47" s="1514"/>
      <c r="U47" s="1514"/>
      <c r="V47" s="1514"/>
      <c r="W47" s="1514"/>
      <c r="X47" s="1514"/>
      <c r="Y47" s="1514"/>
      <c r="Z47" s="1514"/>
      <c r="AA47" s="1514"/>
      <c r="AB47" s="1514"/>
      <c r="AC47" s="1514"/>
      <c r="AD47" s="1514"/>
      <c r="AE47" s="1514"/>
      <c r="AF47" s="1514"/>
    </row>
    <row r="48" spans="1:33" ht="14.25" customHeight="1" x14ac:dyDescent="0.2">
      <c r="A48" s="1010" t="s">
        <v>237</v>
      </c>
      <c r="B48" s="1514" t="s">
        <v>309</v>
      </c>
      <c r="C48" s="1514"/>
      <c r="D48" s="1514"/>
      <c r="E48" s="1514"/>
      <c r="F48" s="1514"/>
      <c r="G48" s="1514"/>
      <c r="H48" s="1514"/>
      <c r="I48" s="1514"/>
      <c r="J48" s="1514"/>
      <c r="K48" s="1514"/>
      <c r="L48" s="1514"/>
      <c r="M48" s="1514"/>
      <c r="N48" s="1514"/>
      <c r="O48" s="1514"/>
      <c r="P48" s="1514"/>
      <c r="Q48" s="1514"/>
      <c r="R48" s="1514"/>
      <c r="S48" s="1514"/>
      <c r="T48" s="1514"/>
      <c r="U48" s="1514"/>
      <c r="V48" s="1514"/>
      <c r="W48" s="1514"/>
      <c r="X48" s="1514"/>
      <c r="Y48" s="1514"/>
      <c r="Z48" s="1514"/>
      <c r="AA48" s="1514"/>
      <c r="AB48" s="1514"/>
      <c r="AC48" s="1514"/>
      <c r="AD48" s="1514"/>
      <c r="AE48" s="1514"/>
      <c r="AF48" s="1514"/>
    </row>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78"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78"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78"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78" orientation="landscape" r:id="rId4"/>
      <headerFooter>
        <oddFooter>&amp;L&amp;K0070C0The Allstate Corporation 4Q19 Supplement&amp;R&amp;K000000&amp;A</oddFooter>
      </headerFooter>
    </customSheetView>
    <customSheetView guid="{0B7FDDCE-76D6-4341-B795-862A34477CB3}" fitToPage="1">
      <selection sqref="A1:AF1"/>
      <pageMargins left="0.25" right="0.25" top="0.5" bottom="0.5" header="0.3" footer="0.3"/>
      <printOptions horizontalCentered="1"/>
      <pageSetup scale="78"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78" orientation="landscape" r:id="rId6"/>
      <headerFooter>
        <oddFooter>&amp;L&amp;K0070C0The Allstate Corporation 4Q19 Supplement&amp;R&amp;K000000&amp;A</oddFooter>
      </headerFooter>
    </customSheetView>
  </customSheetViews>
  <mergeCells count="42">
    <mergeCell ref="A13:B13"/>
    <mergeCell ref="B46:AF46"/>
    <mergeCell ref="A8:B8"/>
    <mergeCell ref="A9:B9"/>
    <mergeCell ref="A35:B35"/>
    <mergeCell ref="A10:B10"/>
    <mergeCell ref="A11:B11"/>
    <mergeCell ref="A12:B12"/>
    <mergeCell ref="A34:B34"/>
    <mergeCell ref="A36:B36"/>
    <mergeCell ref="A4:B4"/>
    <mergeCell ref="B47:AF47"/>
    <mergeCell ref="A1:AF1"/>
    <mergeCell ref="A2:AF2"/>
    <mergeCell ref="A20:B20"/>
    <mergeCell ref="A38:B38"/>
    <mergeCell ref="A24:B24"/>
    <mergeCell ref="A26:B26"/>
    <mergeCell ref="A27:B27"/>
    <mergeCell ref="A28:B28"/>
    <mergeCell ref="A29:B29"/>
    <mergeCell ref="A30:B30"/>
    <mergeCell ref="A31:B31"/>
    <mergeCell ref="A32:B32"/>
    <mergeCell ref="A33:B33"/>
    <mergeCell ref="A19:B19"/>
    <mergeCell ref="D4:Z4"/>
    <mergeCell ref="B48:AF48"/>
    <mergeCell ref="AC4:AF4"/>
    <mergeCell ref="A39:B39"/>
    <mergeCell ref="A40:B40"/>
    <mergeCell ref="A42:B42"/>
    <mergeCell ref="A37:B37"/>
    <mergeCell ref="A23:B23"/>
    <mergeCell ref="A14:B14"/>
    <mergeCell ref="A15:B15"/>
    <mergeCell ref="A16:B16"/>
    <mergeCell ref="A17:B17"/>
    <mergeCell ref="A18:B18"/>
    <mergeCell ref="A21:B21"/>
    <mergeCell ref="A22:B22"/>
    <mergeCell ref="B45:AF45"/>
  </mergeCells>
  <printOptions horizontalCentered="1"/>
  <pageMargins left="0.25" right="0.25" top="0.5" bottom="0.5" header="0.3" footer="0.3"/>
  <pageSetup scale="78" orientation="landscape" r:id="rId7"/>
  <headerFooter>
    <oddFooter>&amp;L&amp;K0070C0The Allstate Corporation 4Q19 Supplement&amp;R&amp;K000000&amp;A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AF59"/>
  <sheetViews>
    <sheetView zoomScaleNormal="100" workbookViewId="0">
      <selection sqref="A1:AA1"/>
    </sheetView>
  </sheetViews>
  <sheetFormatPr defaultColWidth="13.7109375" defaultRowHeight="12.75" x14ac:dyDescent="0.2"/>
  <cols>
    <col min="1" max="1" width="3" style="942" customWidth="1"/>
    <col min="2" max="2" width="42.42578125" style="942" customWidth="1"/>
    <col min="3" max="4" width="2.28515625" style="942" customWidth="1"/>
    <col min="5" max="5" width="10.28515625" style="942" customWidth="1"/>
    <col min="6" max="7" width="2.28515625" style="942" customWidth="1"/>
    <col min="8" max="8" width="10.28515625" style="942" customWidth="1"/>
    <col min="9" max="10" width="2.28515625" style="942" customWidth="1"/>
    <col min="11" max="11" width="9.7109375" style="942" customWidth="1"/>
    <col min="12" max="13" width="2.28515625" style="942" customWidth="1"/>
    <col min="14" max="14" width="9.7109375" style="942" customWidth="1"/>
    <col min="15" max="16" width="2.28515625" style="942" customWidth="1"/>
    <col min="17" max="17" width="9.7109375" style="942" customWidth="1"/>
    <col min="18" max="19" width="2.28515625" style="942" customWidth="1"/>
    <col min="20" max="20" width="9.7109375" style="942" customWidth="1"/>
    <col min="21" max="22" width="2.28515625" style="942" customWidth="1"/>
    <col min="23" max="23" width="9.7109375" style="942" customWidth="1"/>
    <col min="24" max="25" width="2.28515625" style="942" customWidth="1"/>
    <col min="26" max="26" width="9.7109375" style="942" customWidth="1"/>
    <col min="27" max="27" width="2.28515625" style="942" customWidth="1"/>
    <col min="28" max="28" width="2.28515625" style="709" customWidth="1"/>
    <col min="29" max="29" width="10.28515625" style="942" customWidth="1"/>
    <col min="30" max="31" width="2.28515625" style="942" customWidth="1"/>
    <col min="32" max="32" width="10.28515625" style="942" customWidth="1"/>
    <col min="33" max="33" width="2.28515625" style="942" customWidth="1"/>
    <col min="34" max="16384" width="13.7109375" style="942"/>
  </cols>
  <sheetData>
    <row r="1" spans="1:28" ht="13.5" x14ac:dyDescent="0.25">
      <c r="A1" s="1666" t="s">
        <v>6</v>
      </c>
      <c r="B1" s="1508"/>
      <c r="C1" s="1508"/>
      <c r="D1" s="1508"/>
      <c r="E1" s="1508"/>
      <c r="F1" s="1508"/>
      <c r="G1" s="1508"/>
      <c r="H1" s="1508"/>
      <c r="I1" s="1508"/>
      <c r="J1" s="1508"/>
      <c r="K1" s="1508"/>
      <c r="L1" s="1508"/>
      <c r="M1" s="1508"/>
      <c r="N1" s="1508"/>
      <c r="O1" s="1508"/>
      <c r="P1" s="1508"/>
      <c r="Q1" s="1508"/>
      <c r="R1" s="1508"/>
      <c r="S1" s="1508"/>
      <c r="T1" s="1508"/>
      <c r="U1" s="1508"/>
      <c r="V1" s="1508"/>
      <c r="W1" s="1508"/>
      <c r="X1" s="1508"/>
      <c r="Y1" s="1508"/>
      <c r="Z1" s="1508"/>
      <c r="AA1" s="1508"/>
    </row>
    <row r="2" spans="1:28" ht="13.5" x14ac:dyDescent="0.25">
      <c r="A2" s="1666" t="s">
        <v>310</v>
      </c>
      <c r="B2" s="1508"/>
      <c r="C2" s="1508"/>
      <c r="D2" s="1508"/>
      <c r="E2" s="1508"/>
      <c r="F2" s="1508"/>
      <c r="G2" s="1508"/>
      <c r="H2" s="1508"/>
      <c r="I2" s="1508"/>
      <c r="J2" s="1508"/>
      <c r="K2" s="1508"/>
      <c r="L2" s="1508"/>
      <c r="M2" s="1508"/>
      <c r="N2" s="1508"/>
      <c r="O2" s="1508"/>
      <c r="P2" s="1508"/>
      <c r="Q2" s="1508"/>
      <c r="R2" s="1508"/>
      <c r="S2" s="1508"/>
      <c r="T2" s="1508"/>
      <c r="U2" s="1508"/>
      <c r="V2" s="1508"/>
      <c r="W2" s="1508"/>
      <c r="X2" s="1508"/>
      <c r="Y2" s="1508"/>
      <c r="Z2" s="1508"/>
      <c r="AA2" s="1508"/>
    </row>
    <row r="3" spans="1:28" ht="17.45" customHeight="1" x14ac:dyDescent="0.2"/>
    <row r="4" spans="1:28" ht="15.75" customHeight="1" x14ac:dyDescent="0.2">
      <c r="A4" s="1698" t="s">
        <v>45</v>
      </c>
      <c r="B4" s="1508"/>
      <c r="D4" s="1506" t="s">
        <v>9</v>
      </c>
      <c r="E4" s="1506"/>
      <c r="F4" s="1506"/>
      <c r="G4" s="1506"/>
      <c r="H4" s="1506"/>
      <c r="I4" s="1506"/>
      <c r="J4" s="1506"/>
      <c r="K4" s="1506"/>
      <c r="L4" s="1506"/>
      <c r="M4" s="1506"/>
      <c r="N4" s="1506"/>
      <c r="O4" s="1506"/>
      <c r="P4" s="1506"/>
      <c r="Q4" s="1506"/>
      <c r="R4" s="1506"/>
      <c r="S4" s="1506"/>
      <c r="T4" s="1506"/>
      <c r="U4" s="1506"/>
      <c r="V4" s="1506"/>
      <c r="W4" s="1506"/>
      <c r="X4" s="1506"/>
      <c r="Y4" s="1506"/>
      <c r="Z4" s="1506"/>
      <c r="AA4" s="542"/>
    </row>
    <row r="5" spans="1:28" ht="15.75" customHeight="1" x14ac:dyDescent="0.2">
      <c r="M5" s="988"/>
      <c r="N5" s="988"/>
      <c r="O5" s="988"/>
      <c r="P5" s="542"/>
      <c r="Q5" s="542"/>
      <c r="R5" s="542"/>
      <c r="S5" s="542"/>
      <c r="T5" s="542"/>
      <c r="U5" s="542"/>
      <c r="V5" s="542"/>
      <c r="W5" s="542"/>
      <c r="X5" s="542"/>
      <c r="Y5" s="542"/>
      <c r="Z5" s="542"/>
      <c r="AA5" s="969"/>
    </row>
    <row r="6" spans="1:28" ht="25.9" customHeight="1" x14ac:dyDescent="0.25">
      <c r="D6" s="536"/>
      <c r="E6" s="633" t="s">
        <v>630</v>
      </c>
      <c r="F6" s="634"/>
      <c r="G6" s="988"/>
      <c r="H6" s="533" t="s">
        <v>547</v>
      </c>
      <c r="I6" s="534"/>
      <c r="J6" s="988"/>
      <c r="K6" s="533" t="s">
        <v>493</v>
      </c>
      <c r="L6" s="534"/>
      <c r="M6" s="988"/>
      <c r="N6" s="533" t="s">
        <v>326</v>
      </c>
      <c r="O6" s="534"/>
      <c r="P6" s="536"/>
      <c r="Q6" s="537" t="s">
        <v>10</v>
      </c>
      <c r="R6" s="538"/>
      <c r="S6" s="539"/>
      <c r="T6" s="533" t="s">
        <v>327</v>
      </c>
      <c r="U6" s="542"/>
      <c r="V6" s="539"/>
      <c r="W6" s="533" t="s">
        <v>0</v>
      </c>
      <c r="X6" s="542"/>
      <c r="Y6" s="539"/>
      <c r="Z6" s="533" t="s">
        <v>1</v>
      </c>
      <c r="AA6" s="542"/>
      <c r="AB6" s="896"/>
    </row>
    <row r="7" spans="1:28" ht="12" customHeight="1" x14ac:dyDescent="0.2">
      <c r="A7" s="1697" t="s">
        <v>185</v>
      </c>
      <c r="B7" s="1508"/>
      <c r="D7" s="543"/>
      <c r="E7" s="540"/>
      <c r="F7" s="544"/>
      <c r="G7" s="542"/>
      <c r="H7" s="540"/>
      <c r="I7" s="635"/>
      <c r="J7" s="542"/>
      <c r="K7" s="540"/>
      <c r="L7" s="635"/>
      <c r="M7" s="542"/>
      <c r="N7" s="540"/>
      <c r="O7" s="635"/>
      <c r="P7" s="543"/>
      <c r="Q7" s="540"/>
      <c r="R7" s="544"/>
      <c r="S7" s="542"/>
      <c r="T7" s="540"/>
      <c r="U7" s="635"/>
      <c r="V7" s="542"/>
      <c r="W7" s="540"/>
      <c r="X7" s="635"/>
      <c r="Y7" s="542"/>
      <c r="Z7" s="540"/>
      <c r="AA7" s="635"/>
      <c r="AB7" s="896"/>
    </row>
    <row r="8" spans="1:28" ht="12" customHeight="1" x14ac:dyDescent="0.2">
      <c r="A8" s="1508"/>
      <c r="B8" s="1508"/>
      <c r="D8" s="543"/>
      <c r="F8" s="544"/>
      <c r="G8" s="542"/>
      <c r="I8" s="635"/>
      <c r="J8" s="542"/>
      <c r="L8" s="635"/>
      <c r="M8" s="542"/>
      <c r="O8" s="635"/>
      <c r="P8" s="543"/>
      <c r="Q8" s="635"/>
      <c r="R8" s="544"/>
      <c r="S8" s="542"/>
      <c r="T8" s="635"/>
      <c r="U8" s="635"/>
      <c r="V8" s="542"/>
      <c r="W8" s="635"/>
      <c r="X8" s="635"/>
      <c r="Y8" s="542"/>
      <c r="Z8" s="635"/>
      <c r="AA8" s="635"/>
      <c r="AB8" s="896"/>
    </row>
    <row r="9" spans="1:28" ht="12" customHeight="1" x14ac:dyDescent="0.2">
      <c r="A9" s="1661" t="s">
        <v>106</v>
      </c>
      <c r="B9" s="1661"/>
      <c r="D9" s="543"/>
      <c r="F9" s="544"/>
      <c r="G9" s="542"/>
      <c r="I9" s="635"/>
      <c r="J9" s="542"/>
      <c r="L9" s="635"/>
      <c r="M9" s="542"/>
      <c r="O9" s="635"/>
      <c r="P9" s="543"/>
      <c r="Q9" s="635"/>
      <c r="R9" s="544"/>
      <c r="S9" s="542"/>
      <c r="T9" s="635"/>
      <c r="U9" s="635"/>
      <c r="V9" s="542"/>
      <c r="W9" s="635"/>
      <c r="X9" s="635"/>
      <c r="Y9" s="542"/>
      <c r="Z9" s="635"/>
      <c r="AA9" s="635"/>
      <c r="AB9" s="896"/>
    </row>
    <row r="10" spans="1:28" ht="12" customHeight="1" x14ac:dyDescent="0.2">
      <c r="A10" s="1508"/>
      <c r="B10" s="1508"/>
      <c r="D10" s="543"/>
      <c r="F10" s="544"/>
      <c r="G10" s="542"/>
      <c r="I10" s="635"/>
      <c r="J10" s="542"/>
      <c r="L10" s="635"/>
      <c r="M10" s="542"/>
      <c r="O10" s="635"/>
      <c r="P10" s="543"/>
      <c r="Q10" s="635"/>
      <c r="R10" s="544"/>
      <c r="S10" s="542"/>
      <c r="T10" s="635"/>
      <c r="U10" s="635"/>
      <c r="V10" s="542"/>
      <c r="W10" s="635"/>
      <c r="X10" s="635"/>
      <c r="Y10" s="542"/>
      <c r="Z10" s="635"/>
      <c r="AA10" s="635"/>
      <c r="AB10" s="896"/>
    </row>
    <row r="11" spans="1:28" ht="14.1" customHeight="1" thickBot="1" x14ac:dyDescent="0.25">
      <c r="A11" s="1694" t="s">
        <v>291</v>
      </c>
      <c r="B11" s="1694"/>
      <c r="D11" s="543"/>
      <c r="E11" s="899">
        <v>124</v>
      </c>
      <c r="F11" s="971"/>
      <c r="G11" s="972"/>
      <c r="H11" s="899">
        <v>126</v>
      </c>
      <c r="I11" s="973"/>
      <c r="J11" s="972"/>
      <c r="K11" s="899">
        <v>128</v>
      </c>
      <c r="L11" s="973"/>
      <c r="M11" s="972"/>
      <c r="N11" s="899">
        <v>125</v>
      </c>
      <c r="O11" s="973"/>
      <c r="P11" s="974"/>
      <c r="Q11" s="899">
        <v>118</v>
      </c>
      <c r="R11" s="975"/>
      <c r="S11" s="600"/>
      <c r="T11" s="833">
        <v>172</v>
      </c>
      <c r="U11" s="991"/>
      <c r="V11" s="600"/>
      <c r="W11" s="833">
        <v>167</v>
      </c>
      <c r="X11" s="991"/>
      <c r="Y11" s="600"/>
      <c r="Z11" s="833">
        <v>158</v>
      </c>
      <c r="AA11" s="991"/>
      <c r="AB11" s="896"/>
    </row>
    <row r="12" spans="1:28" ht="12" customHeight="1" thickTop="1" x14ac:dyDescent="0.2">
      <c r="A12" s="1508"/>
      <c r="B12" s="1508"/>
      <c r="D12" s="543"/>
      <c r="E12" s="579"/>
      <c r="F12" s="544"/>
      <c r="G12" s="542"/>
      <c r="H12" s="579"/>
      <c r="I12" s="644"/>
      <c r="J12" s="542"/>
      <c r="K12" s="579"/>
      <c r="L12" s="644"/>
      <c r="M12" s="542"/>
      <c r="N12" s="579"/>
      <c r="O12" s="644"/>
      <c r="P12" s="992"/>
      <c r="Q12" s="579"/>
      <c r="R12" s="639"/>
      <c r="S12" s="549"/>
      <c r="T12" s="649"/>
      <c r="U12" s="635"/>
      <c r="V12" s="549"/>
      <c r="W12" s="649"/>
      <c r="X12" s="635"/>
      <c r="Y12" s="549"/>
      <c r="Z12" s="649"/>
      <c r="AA12" s="635"/>
      <c r="AB12" s="896"/>
    </row>
    <row r="13" spans="1:28" ht="12" customHeight="1" x14ac:dyDescent="0.2">
      <c r="A13" s="1661" t="s">
        <v>107</v>
      </c>
      <c r="B13" s="1661"/>
      <c r="D13" s="543"/>
      <c r="E13" s="582"/>
      <c r="F13" s="544"/>
      <c r="G13" s="542"/>
      <c r="H13" s="582"/>
      <c r="I13" s="644"/>
      <c r="J13" s="542"/>
      <c r="K13" s="582"/>
      <c r="L13" s="644"/>
      <c r="M13" s="542"/>
      <c r="N13" s="582"/>
      <c r="O13" s="644"/>
      <c r="P13" s="992"/>
      <c r="Q13" s="582"/>
      <c r="R13" s="639"/>
      <c r="S13" s="549"/>
      <c r="T13" s="644"/>
      <c r="U13" s="635"/>
      <c r="V13" s="549"/>
      <c r="W13" s="644"/>
      <c r="X13" s="635"/>
      <c r="Y13" s="549"/>
      <c r="Z13" s="644"/>
      <c r="AA13" s="635"/>
      <c r="AB13" s="896"/>
    </row>
    <row r="14" spans="1:28" ht="12" customHeight="1" x14ac:dyDescent="0.2">
      <c r="A14" s="1508"/>
      <c r="B14" s="1508"/>
      <c r="D14" s="543"/>
      <c r="E14" s="582"/>
      <c r="F14" s="544"/>
      <c r="G14" s="542"/>
      <c r="H14" s="582"/>
      <c r="I14" s="644"/>
      <c r="J14" s="542"/>
      <c r="K14" s="582"/>
      <c r="L14" s="644"/>
      <c r="M14" s="542"/>
      <c r="N14" s="582"/>
      <c r="O14" s="644"/>
      <c r="P14" s="992"/>
      <c r="Q14" s="582"/>
      <c r="R14" s="639"/>
      <c r="S14" s="549"/>
      <c r="T14" s="644"/>
      <c r="U14" s="635"/>
      <c r="V14" s="549"/>
      <c r="W14" s="644"/>
      <c r="X14" s="635"/>
      <c r="Y14" s="549"/>
      <c r="Z14" s="644"/>
      <c r="AA14" s="635"/>
      <c r="AB14" s="896"/>
    </row>
    <row r="15" spans="1:28" ht="12" customHeight="1" x14ac:dyDescent="0.2">
      <c r="A15" s="1694" t="s">
        <v>347</v>
      </c>
      <c r="B15" s="1694"/>
      <c r="D15" s="543"/>
      <c r="E15" s="904">
        <v>842</v>
      </c>
      <c r="F15" s="971"/>
      <c r="G15" s="972"/>
      <c r="H15" s="904">
        <v>883</v>
      </c>
      <c r="I15" s="994"/>
      <c r="J15" s="972"/>
      <c r="K15" s="904">
        <v>848</v>
      </c>
      <c r="L15" s="994"/>
      <c r="M15" s="972"/>
      <c r="N15" s="904">
        <v>824</v>
      </c>
      <c r="O15" s="994"/>
      <c r="P15" s="992"/>
      <c r="Q15" s="904">
        <v>821</v>
      </c>
      <c r="R15" s="639"/>
      <c r="S15" s="549"/>
      <c r="T15" s="644"/>
      <c r="U15" s="635"/>
      <c r="V15" s="549"/>
      <c r="W15" s="644"/>
      <c r="X15" s="635"/>
      <c r="Y15" s="549"/>
      <c r="Z15" s="644"/>
      <c r="AA15" s="635"/>
      <c r="AB15" s="896"/>
    </row>
    <row r="16" spans="1:28" ht="14.1" customHeight="1" thickBot="1" x14ac:dyDescent="0.25">
      <c r="A16" s="1694" t="s">
        <v>292</v>
      </c>
      <c r="B16" s="1694"/>
      <c r="D16" s="543"/>
      <c r="E16" s="564">
        <v>949</v>
      </c>
      <c r="F16" s="978"/>
      <c r="G16" s="979"/>
      <c r="H16" s="564">
        <v>1010</v>
      </c>
      <c r="I16" s="995"/>
      <c r="J16" s="979"/>
      <c r="K16" s="564">
        <v>969</v>
      </c>
      <c r="L16" s="995"/>
      <c r="M16" s="979"/>
      <c r="N16" s="564">
        <v>905.83633799999996</v>
      </c>
      <c r="O16" s="995"/>
      <c r="P16" s="974"/>
      <c r="Q16" s="564">
        <v>842</v>
      </c>
      <c r="R16" s="975"/>
      <c r="S16" s="600"/>
      <c r="T16" s="833">
        <v>883</v>
      </c>
      <c r="U16" s="991"/>
      <c r="V16" s="600"/>
      <c r="W16" s="833">
        <v>848</v>
      </c>
      <c r="X16" s="991"/>
      <c r="Y16" s="600"/>
      <c r="Z16" s="833">
        <v>824</v>
      </c>
      <c r="AA16" s="991"/>
      <c r="AB16" s="896"/>
    </row>
    <row r="17" spans="1:28" ht="12" customHeight="1" thickTop="1" x14ac:dyDescent="0.2">
      <c r="A17" s="1694"/>
      <c r="B17" s="1694"/>
      <c r="D17" s="543"/>
      <c r="E17" s="582"/>
      <c r="F17" s="544"/>
      <c r="G17" s="542"/>
      <c r="H17" s="582"/>
      <c r="I17" s="644"/>
      <c r="J17" s="542"/>
      <c r="K17" s="582"/>
      <c r="L17" s="644"/>
      <c r="M17" s="542"/>
      <c r="N17" s="582"/>
      <c r="O17" s="644"/>
      <c r="P17" s="992"/>
      <c r="Q17" s="582"/>
      <c r="R17" s="639"/>
      <c r="S17" s="549"/>
      <c r="T17" s="649"/>
      <c r="U17" s="635"/>
      <c r="V17" s="549"/>
      <c r="W17" s="649"/>
      <c r="X17" s="635"/>
      <c r="Y17" s="549"/>
      <c r="Z17" s="649"/>
      <c r="AA17" s="635"/>
      <c r="AB17" s="896"/>
    </row>
    <row r="18" spans="1:28" ht="14.1" customHeight="1" thickBot="1" x14ac:dyDescent="0.25">
      <c r="A18" s="1694" t="s">
        <v>311</v>
      </c>
      <c r="B18" s="1694"/>
      <c r="D18" s="543"/>
      <c r="E18" s="899">
        <v>895.5</v>
      </c>
      <c r="F18" s="971"/>
      <c r="G18" s="972"/>
      <c r="H18" s="899">
        <v>947</v>
      </c>
      <c r="I18" s="994"/>
      <c r="J18" s="972"/>
      <c r="K18" s="899">
        <v>908.5</v>
      </c>
      <c r="L18" s="994"/>
      <c r="M18" s="972"/>
      <c r="N18" s="899">
        <v>864.91816900000003</v>
      </c>
      <c r="O18" s="994"/>
      <c r="P18" s="1041"/>
      <c r="Q18" s="899">
        <v>831.5</v>
      </c>
      <c r="R18" s="1042"/>
      <c r="S18" s="549"/>
      <c r="T18" s="575"/>
      <c r="U18" s="635"/>
      <c r="V18" s="549"/>
      <c r="W18" s="575"/>
      <c r="X18" s="635"/>
      <c r="Y18" s="549"/>
      <c r="Z18" s="575"/>
      <c r="AA18" s="635"/>
      <c r="AB18" s="896"/>
    </row>
    <row r="19" spans="1:28" ht="12" customHeight="1" thickTop="1" x14ac:dyDescent="0.2">
      <c r="A19" s="1694"/>
      <c r="B19" s="1694"/>
      <c r="D19" s="543"/>
      <c r="E19" s="579"/>
      <c r="F19" s="544"/>
      <c r="G19" s="542"/>
      <c r="H19" s="579"/>
      <c r="I19" s="644"/>
      <c r="J19" s="542"/>
      <c r="K19" s="579"/>
      <c r="L19" s="644"/>
      <c r="M19" s="542"/>
      <c r="N19" s="579"/>
      <c r="O19" s="644"/>
      <c r="P19" s="992"/>
      <c r="Q19" s="579"/>
      <c r="R19" s="639"/>
      <c r="S19" s="549"/>
      <c r="T19" s="644"/>
      <c r="U19" s="635"/>
      <c r="V19" s="549"/>
      <c r="W19" s="644"/>
      <c r="X19" s="635"/>
      <c r="Y19" s="549"/>
      <c r="Z19" s="644"/>
      <c r="AA19" s="635"/>
      <c r="AB19" s="896"/>
    </row>
    <row r="20" spans="1:28" ht="12.95" customHeight="1" thickBot="1" x14ac:dyDescent="0.25">
      <c r="A20" s="1694" t="s">
        <v>293</v>
      </c>
      <c r="B20" s="1694"/>
      <c r="D20" s="543"/>
      <c r="E20" s="998">
        <v>13.8470128419877</v>
      </c>
      <c r="F20" s="1043" t="s">
        <v>239</v>
      </c>
      <c r="G20" s="542"/>
      <c r="H20" s="905">
        <v>13.3</v>
      </c>
      <c r="I20" s="1044" t="s">
        <v>239</v>
      </c>
      <c r="J20" s="542"/>
      <c r="K20" s="905">
        <v>14.1</v>
      </c>
      <c r="L20" s="1044" t="s">
        <v>239</v>
      </c>
      <c r="M20" s="542"/>
      <c r="N20" s="905">
        <v>14.5</v>
      </c>
      <c r="O20" s="1044" t="s">
        <v>239</v>
      </c>
      <c r="P20" s="992"/>
      <c r="Q20" s="905">
        <v>14.2</v>
      </c>
      <c r="R20" s="1043" t="s">
        <v>239</v>
      </c>
      <c r="S20" s="549"/>
      <c r="T20" s="998">
        <v>19.5</v>
      </c>
      <c r="U20" s="1044" t="s">
        <v>239</v>
      </c>
      <c r="V20" s="549"/>
      <c r="W20" s="998">
        <v>19.7</v>
      </c>
      <c r="X20" s="1044" t="s">
        <v>239</v>
      </c>
      <c r="Y20" s="549"/>
      <c r="Z20" s="998">
        <v>19.2</v>
      </c>
      <c r="AA20" s="1044" t="s">
        <v>239</v>
      </c>
      <c r="AB20" s="896"/>
    </row>
    <row r="21" spans="1:28" ht="12" customHeight="1" thickTop="1" x14ac:dyDescent="0.2">
      <c r="A21" s="1508"/>
      <c r="B21" s="1508"/>
      <c r="D21" s="543"/>
      <c r="E21" s="579"/>
      <c r="F21" s="544"/>
      <c r="G21" s="542"/>
      <c r="H21" s="579"/>
      <c r="I21" s="644"/>
      <c r="J21" s="542"/>
      <c r="K21" s="579"/>
      <c r="L21" s="644"/>
      <c r="M21" s="542"/>
      <c r="N21" s="579"/>
      <c r="O21" s="644"/>
      <c r="P21" s="992"/>
      <c r="Q21" s="579"/>
      <c r="R21" s="639"/>
      <c r="S21" s="549"/>
      <c r="T21" s="649"/>
      <c r="U21" s="635"/>
      <c r="V21" s="549"/>
      <c r="W21" s="649"/>
      <c r="X21" s="635"/>
      <c r="Y21" s="549"/>
      <c r="Z21" s="649"/>
      <c r="AA21" s="635"/>
      <c r="AB21" s="896"/>
    </row>
    <row r="22" spans="1:28" ht="12" customHeight="1" x14ac:dyDescent="0.2">
      <c r="A22" s="1508"/>
      <c r="B22" s="1508"/>
      <c r="D22" s="543"/>
      <c r="E22" s="582"/>
      <c r="F22" s="544"/>
      <c r="G22" s="542"/>
      <c r="H22" s="582"/>
      <c r="I22" s="644"/>
      <c r="J22" s="542"/>
      <c r="K22" s="582"/>
      <c r="L22" s="644"/>
      <c r="M22" s="542"/>
      <c r="N22" s="582"/>
      <c r="O22" s="644"/>
      <c r="P22" s="992"/>
      <c r="Q22" s="582"/>
      <c r="R22" s="639"/>
      <c r="S22" s="549"/>
      <c r="T22" s="644"/>
      <c r="U22" s="635"/>
      <c r="V22" s="549"/>
      <c r="W22" s="644"/>
      <c r="X22" s="635"/>
      <c r="Y22" s="549"/>
      <c r="Z22" s="644"/>
      <c r="AA22" s="635"/>
      <c r="AB22" s="896"/>
    </row>
    <row r="23" spans="1:28" ht="12" customHeight="1" x14ac:dyDescent="0.2">
      <c r="A23" s="1697" t="s">
        <v>517</v>
      </c>
      <c r="B23" s="1508"/>
      <c r="D23" s="543"/>
      <c r="E23" s="582"/>
      <c r="F23" s="544"/>
      <c r="G23" s="542"/>
      <c r="H23" s="582"/>
      <c r="I23" s="644"/>
      <c r="J23" s="542"/>
      <c r="K23" s="582"/>
      <c r="L23" s="644"/>
      <c r="M23" s="542"/>
      <c r="N23" s="582"/>
      <c r="O23" s="644"/>
      <c r="P23" s="992"/>
      <c r="Q23" s="582"/>
      <c r="R23" s="639"/>
      <c r="S23" s="549"/>
      <c r="T23" s="644"/>
      <c r="U23" s="635"/>
      <c r="V23" s="549"/>
      <c r="W23" s="644"/>
      <c r="X23" s="635"/>
      <c r="Y23" s="549"/>
      <c r="Z23" s="644"/>
      <c r="AA23" s="635"/>
      <c r="AB23" s="896"/>
    </row>
    <row r="24" spans="1:28" ht="12" customHeight="1" x14ac:dyDescent="0.2">
      <c r="A24" s="1508"/>
      <c r="B24" s="1508"/>
      <c r="D24" s="543"/>
      <c r="E24" s="582"/>
      <c r="F24" s="544"/>
      <c r="G24" s="542"/>
      <c r="H24" s="582"/>
      <c r="I24" s="644"/>
      <c r="J24" s="542"/>
      <c r="K24" s="582"/>
      <c r="L24" s="644"/>
      <c r="M24" s="542"/>
      <c r="N24" s="582"/>
      <c r="O24" s="644"/>
      <c r="P24" s="992"/>
      <c r="Q24" s="582"/>
      <c r="R24" s="639"/>
      <c r="S24" s="549"/>
      <c r="T24" s="644"/>
      <c r="U24" s="635"/>
      <c r="V24" s="549"/>
      <c r="W24" s="644"/>
      <c r="X24" s="635"/>
      <c r="Y24" s="549"/>
      <c r="Z24" s="644"/>
      <c r="AA24" s="635"/>
      <c r="AB24" s="896"/>
    </row>
    <row r="25" spans="1:28" ht="12" customHeight="1" x14ac:dyDescent="0.2">
      <c r="A25" s="1661" t="s">
        <v>106</v>
      </c>
      <c r="B25" s="1661"/>
      <c r="D25" s="543"/>
      <c r="E25" s="582"/>
      <c r="F25" s="544"/>
      <c r="G25" s="542"/>
      <c r="H25" s="582"/>
      <c r="I25" s="644"/>
      <c r="J25" s="542"/>
      <c r="K25" s="582"/>
      <c r="L25" s="644"/>
      <c r="M25" s="542"/>
      <c r="N25" s="582"/>
      <c r="O25" s="644"/>
      <c r="P25" s="992"/>
      <c r="Q25" s="582"/>
      <c r="R25" s="639"/>
      <c r="S25" s="549"/>
      <c r="T25" s="644"/>
      <c r="U25" s="635"/>
      <c r="V25" s="549"/>
      <c r="W25" s="644"/>
      <c r="X25" s="635"/>
      <c r="Y25" s="549"/>
      <c r="Z25" s="644"/>
      <c r="AA25" s="635"/>
      <c r="AB25" s="896"/>
    </row>
    <row r="26" spans="1:28" ht="14.1" customHeight="1" thickBot="1" x14ac:dyDescent="0.25">
      <c r="A26" s="1694" t="s">
        <v>294</v>
      </c>
      <c r="B26" s="1694"/>
      <c r="D26" s="543"/>
      <c r="E26" s="899">
        <v>115</v>
      </c>
      <c r="F26" s="971"/>
      <c r="G26" s="972"/>
      <c r="H26" s="899">
        <v>125</v>
      </c>
      <c r="I26" s="973"/>
      <c r="J26" s="972"/>
      <c r="K26" s="899">
        <v>127</v>
      </c>
      <c r="L26" s="973"/>
      <c r="M26" s="972"/>
      <c r="N26" s="899">
        <v>126</v>
      </c>
      <c r="O26" s="973"/>
      <c r="P26" s="974"/>
      <c r="Q26" s="899">
        <v>124</v>
      </c>
      <c r="R26" s="975"/>
      <c r="S26" s="600"/>
      <c r="T26" s="833">
        <v>119</v>
      </c>
      <c r="U26" s="991"/>
      <c r="V26" s="600"/>
      <c r="W26" s="833">
        <v>115</v>
      </c>
      <c r="X26" s="991"/>
      <c r="Y26" s="600"/>
      <c r="Z26" s="833">
        <v>106</v>
      </c>
      <c r="AA26" s="991"/>
      <c r="AB26" s="896"/>
    </row>
    <row r="27" spans="1:28" ht="12" customHeight="1" thickTop="1" x14ac:dyDescent="0.2">
      <c r="A27" s="1508"/>
      <c r="B27" s="1508"/>
      <c r="D27" s="543"/>
      <c r="E27" s="579"/>
      <c r="F27" s="544"/>
      <c r="G27" s="542"/>
      <c r="H27" s="579"/>
      <c r="I27" s="644"/>
      <c r="J27" s="542"/>
      <c r="K27" s="579"/>
      <c r="L27" s="644"/>
      <c r="M27" s="542"/>
      <c r="N27" s="579"/>
      <c r="O27" s="644"/>
      <c r="P27" s="992"/>
      <c r="Q27" s="579"/>
      <c r="R27" s="639"/>
      <c r="S27" s="549"/>
      <c r="T27" s="649"/>
      <c r="U27" s="635"/>
      <c r="V27" s="549"/>
      <c r="W27" s="649"/>
      <c r="X27" s="635"/>
      <c r="Y27" s="549"/>
      <c r="Z27" s="649"/>
      <c r="AA27" s="635"/>
      <c r="AB27" s="896"/>
    </row>
    <row r="28" spans="1:28" ht="12" customHeight="1" x14ac:dyDescent="0.2">
      <c r="A28" s="1661" t="s">
        <v>107</v>
      </c>
      <c r="B28" s="1661"/>
      <c r="D28" s="543"/>
      <c r="E28" s="582"/>
      <c r="F28" s="544"/>
      <c r="G28" s="542"/>
      <c r="H28" s="582"/>
      <c r="I28" s="644"/>
      <c r="J28" s="542"/>
      <c r="K28" s="582"/>
      <c r="L28" s="644"/>
      <c r="M28" s="542"/>
      <c r="N28" s="582"/>
      <c r="O28" s="644"/>
      <c r="P28" s="992"/>
      <c r="Q28" s="582"/>
      <c r="R28" s="639"/>
      <c r="S28" s="549"/>
      <c r="T28" s="644"/>
      <c r="U28" s="635"/>
      <c r="V28" s="549"/>
      <c r="W28" s="644"/>
      <c r="X28" s="635"/>
      <c r="Y28" s="549"/>
      <c r="Z28" s="644"/>
      <c r="AA28" s="635"/>
      <c r="AB28" s="896"/>
    </row>
    <row r="29" spans="1:28" ht="12" customHeight="1" x14ac:dyDescent="0.2">
      <c r="A29" s="1508"/>
      <c r="B29" s="1508"/>
      <c r="D29" s="543"/>
      <c r="E29" s="582"/>
      <c r="F29" s="544"/>
      <c r="G29" s="542"/>
      <c r="H29" s="582"/>
      <c r="I29" s="644"/>
      <c r="J29" s="542"/>
      <c r="K29" s="582"/>
      <c r="L29" s="644"/>
      <c r="M29" s="542"/>
      <c r="N29" s="582"/>
      <c r="O29" s="644"/>
      <c r="P29" s="992"/>
      <c r="Q29" s="582"/>
      <c r="R29" s="639"/>
      <c r="S29" s="549"/>
      <c r="T29" s="644"/>
      <c r="U29" s="635"/>
      <c r="V29" s="549"/>
      <c r="W29" s="644"/>
      <c r="X29" s="635"/>
      <c r="Y29" s="549"/>
      <c r="Z29" s="644"/>
      <c r="AA29" s="635"/>
      <c r="AB29" s="896"/>
    </row>
    <row r="30" spans="1:28" ht="12" customHeight="1" x14ac:dyDescent="0.2">
      <c r="A30" s="1694" t="s">
        <v>347</v>
      </c>
      <c r="B30" s="1694"/>
      <c r="D30" s="543"/>
      <c r="E30" s="904">
        <v>842</v>
      </c>
      <c r="F30" s="971"/>
      <c r="G30" s="972"/>
      <c r="H30" s="904">
        <v>883</v>
      </c>
      <c r="I30" s="994"/>
      <c r="J30" s="972"/>
      <c r="K30" s="904">
        <v>848</v>
      </c>
      <c r="L30" s="994"/>
      <c r="M30" s="972"/>
      <c r="N30" s="904">
        <v>824</v>
      </c>
      <c r="O30" s="994"/>
      <c r="P30" s="992"/>
      <c r="Q30" s="904">
        <v>821</v>
      </c>
      <c r="R30" s="639"/>
      <c r="S30" s="549"/>
      <c r="T30" s="644"/>
      <c r="U30" s="635"/>
      <c r="V30" s="549"/>
      <c r="W30" s="644"/>
      <c r="X30" s="635"/>
      <c r="Y30" s="549"/>
      <c r="Z30" s="644"/>
      <c r="AA30" s="635"/>
      <c r="AB30" s="896"/>
    </row>
    <row r="31" spans="1:28" ht="12" customHeight="1" x14ac:dyDescent="0.2">
      <c r="A31" s="1694" t="s">
        <v>118</v>
      </c>
      <c r="B31" s="1694"/>
      <c r="D31" s="543"/>
      <c r="E31" s="564">
        <v>-10.111404</v>
      </c>
      <c r="F31" s="978"/>
      <c r="G31" s="979"/>
      <c r="H31" s="564">
        <v>-4</v>
      </c>
      <c r="I31" s="995"/>
      <c r="J31" s="979"/>
      <c r="K31" s="564">
        <v>-4</v>
      </c>
      <c r="L31" s="995"/>
      <c r="M31" s="979"/>
      <c r="N31" s="564">
        <v>8</v>
      </c>
      <c r="O31" s="995"/>
      <c r="P31" s="992"/>
      <c r="Q31" s="564">
        <v>57</v>
      </c>
      <c r="R31" s="639"/>
      <c r="S31" s="549"/>
      <c r="T31" s="644"/>
      <c r="U31" s="635"/>
      <c r="V31" s="549"/>
      <c r="W31" s="644"/>
      <c r="X31" s="635"/>
      <c r="Y31" s="549"/>
      <c r="Z31" s="644"/>
      <c r="AA31" s="635"/>
      <c r="AB31" s="896"/>
    </row>
    <row r="32" spans="1:28" ht="12" customHeight="1" x14ac:dyDescent="0.2">
      <c r="A32" s="1696" t="s">
        <v>97</v>
      </c>
      <c r="B32" s="1696"/>
      <c r="D32" s="543"/>
      <c r="E32" s="720">
        <v>95.957831999999996</v>
      </c>
      <c r="F32" s="978"/>
      <c r="G32" s="979"/>
      <c r="H32" s="720">
        <v>96</v>
      </c>
      <c r="I32" s="995"/>
      <c r="J32" s="979"/>
      <c r="K32" s="720">
        <v>96</v>
      </c>
      <c r="L32" s="995"/>
      <c r="M32" s="979"/>
      <c r="N32" s="720">
        <v>96</v>
      </c>
      <c r="O32" s="995"/>
      <c r="P32" s="992"/>
      <c r="Q32" s="720">
        <v>96</v>
      </c>
      <c r="R32" s="639"/>
      <c r="S32" s="549"/>
      <c r="T32" s="644"/>
      <c r="U32" s="635"/>
      <c r="V32" s="549"/>
      <c r="W32" s="644"/>
      <c r="X32" s="635"/>
      <c r="Y32" s="549"/>
      <c r="Z32" s="644"/>
      <c r="AA32" s="635"/>
      <c r="AB32" s="896"/>
    </row>
    <row r="33" spans="1:32" ht="12.75" customHeight="1" x14ac:dyDescent="0.2">
      <c r="A33" s="1694" t="s">
        <v>295</v>
      </c>
      <c r="B33" s="1694"/>
      <c r="D33" s="543"/>
      <c r="E33" s="908">
        <v>756.15357200000005</v>
      </c>
      <c r="F33" s="971"/>
      <c r="G33" s="972"/>
      <c r="H33" s="908">
        <v>791</v>
      </c>
      <c r="I33" s="994"/>
      <c r="J33" s="972"/>
      <c r="K33" s="908">
        <v>756</v>
      </c>
      <c r="L33" s="994"/>
      <c r="M33" s="972"/>
      <c r="N33" s="908">
        <v>720</v>
      </c>
      <c r="O33" s="994"/>
      <c r="P33" s="992"/>
      <c r="Q33" s="908">
        <v>668</v>
      </c>
      <c r="R33" s="639"/>
      <c r="S33" s="549"/>
      <c r="T33" s="644"/>
      <c r="U33" s="635"/>
      <c r="V33" s="549"/>
      <c r="W33" s="644"/>
      <c r="X33" s="635"/>
      <c r="Y33" s="549"/>
      <c r="Z33" s="644"/>
      <c r="AA33" s="635"/>
      <c r="AB33" s="896"/>
    </row>
    <row r="34" spans="1:32" ht="12" customHeight="1" x14ac:dyDescent="0.2">
      <c r="A34" s="1694"/>
      <c r="B34" s="1694"/>
      <c r="D34" s="543"/>
      <c r="E34" s="582"/>
      <c r="F34" s="544"/>
      <c r="G34" s="542"/>
      <c r="H34" s="582"/>
      <c r="I34" s="644"/>
      <c r="J34" s="542"/>
      <c r="K34" s="582"/>
      <c r="L34" s="644"/>
      <c r="M34" s="542"/>
      <c r="N34" s="582"/>
      <c r="O34" s="644"/>
      <c r="P34" s="992"/>
      <c r="Q34" s="582"/>
      <c r="R34" s="639"/>
      <c r="S34" s="549"/>
      <c r="T34" s="644"/>
      <c r="U34" s="635"/>
      <c r="V34" s="549"/>
      <c r="W34" s="644"/>
      <c r="X34" s="635"/>
      <c r="Y34" s="549"/>
      <c r="Z34" s="644"/>
      <c r="AA34" s="635"/>
      <c r="AB34" s="896"/>
    </row>
    <row r="35" spans="1:32" ht="14.1" customHeight="1" x14ac:dyDescent="0.2">
      <c r="A35" s="1694" t="s">
        <v>528</v>
      </c>
      <c r="B35" s="1694"/>
      <c r="D35" s="543"/>
      <c r="E35" s="904">
        <v>949</v>
      </c>
      <c r="F35" s="971"/>
      <c r="G35" s="972"/>
      <c r="H35" s="904">
        <v>1010</v>
      </c>
      <c r="I35" s="973"/>
      <c r="J35" s="972"/>
      <c r="K35" s="904">
        <v>969</v>
      </c>
      <c r="L35" s="973"/>
      <c r="M35" s="972"/>
      <c r="N35" s="904">
        <v>905.83633799999996</v>
      </c>
      <c r="O35" s="973"/>
      <c r="P35" s="974"/>
      <c r="Q35" s="904">
        <v>842</v>
      </c>
      <c r="R35" s="975"/>
      <c r="S35" s="600"/>
      <c r="T35" s="600">
        <v>883</v>
      </c>
      <c r="U35" s="991"/>
      <c r="V35" s="600"/>
      <c r="W35" s="600">
        <v>848</v>
      </c>
      <c r="X35" s="991"/>
      <c r="Y35" s="600"/>
      <c r="Z35" s="600">
        <v>824</v>
      </c>
      <c r="AA35" s="991"/>
      <c r="AB35" s="896"/>
    </row>
    <row r="36" spans="1:32" ht="12" customHeight="1" x14ac:dyDescent="0.2">
      <c r="A36" s="1694" t="s">
        <v>115</v>
      </c>
      <c r="B36" s="1694"/>
      <c r="D36" s="543"/>
      <c r="E36" s="564">
        <v>53</v>
      </c>
      <c r="F36" s="978"/>
      <c r="G36" s="979"/>
      <c r="H36" s="564">
        <v>52</v>
      </c>
      <c r="I36" s="995"/>
      <c r="J36" s="979"/>
      <c r="K36" s="564">
        <v>44</v>
      </c>
      <c r="L36" s="995"/>
      <c r="M36" s="979"/>
      <c r="N36" s="564">
        <v>21.385134999999998</v>
      </c>
      <c r="O36" s="995"/>
      <c r="P36" s="981"/>
      <c r="Q36" s="564">
        <v>-10.111404</v>
      </c>
      <c r="R36" s="982"/>
      <c r="S36" s="598"/>
      <c r="T36" s="598">
        <v>-4</v>
      </c>
      <c r="U36" s="1004"/>
      <c r="V36" s="598"/>
      <c r="W36" s="598">
        <v>-4</v>
      </c>
      <c r="X36" s="1004"/>
      <c r="Y36" s="598"/>
      <c r="Z36" s="598">
        <v>8</v>
      </c>
      <c r="AA36" s="1004"/>
      <c r="AB36" s="896"/>
    </row>
    <row r="37" spans="1:32" ht="12" customHeight="1" x14ac:dyDescent="0.2">
      <c r="A37" s="1696" t="s">
        <v>97</v>
      </c>
      <c r="B37" s="1696"/>
      <c r="D37" s="543"/>
      <c r="E37" s="720">
        <v>96</v>
      </c>
      <c r="F37" s="978"/>
      <c r="G37" s="979"/>
      <c r="H37" s="720">
        <v>96</v>
      </c>
      <c r="I37" s="995"/>
      <c r="J37" s="979"/>
      <c r="K37" s="720">
        <v>96</v>
      </c>
      <c r="L37" s="995"/>
      <c r="M37" s="979"/>
      <c r="N37" s="720">
        <v>95.957831999999996</v>
      </c>
      <c r="O37" s="995"/>
      <c r="P37" s="981"/>
      <c r="Q37" s="720">
        <v>95.957831999999996</v>
      </c>
      <c r="R37" s="982"/>
      <c r="S37" s="598"/>
      <c r="T37" s="555">
        <v>96</v>
      </c>
      <c r="U37" s="1004"/>
      <c r="V37" s="598"/>
      <c r="W37" s="555">
        <v>96</v>
      </c>
      <c r="X37" s="1004"/>
      <c r="Y37" s="598"/>
      <c r="Z37" s="555">
        <v>96</v>
      </c>
      <c r="AA37" s="1004"/>
      <c r="AB37" s="896"/>
    </row>
    <row r="38" spans="1:32" ht="14.1" customHeight="1" thickBot="1" x14ac:dyDescent="0.25">
      <c r="A38" s="1694" t="s">
        <v>296</v>
      </c>
      <c r="B38" s="1694"/>
      <c r="D38" s="543"/>
      <c r="E38" s="908">
        <v>800</v>
      </c>
      <c r="F38" s="971"/>
      <c r="G38" s="972"/>
      <c r="H38" s="908">
        <v>862</v>
      </c>
      <c r="I38" s="973"/>
      <c r="J38" s="972"/>
      <c r="K38" s="908">
        <v>829</v>
      </c>
      <c r="L38" s="973"/>
      <c r="M38" s="972"/>
      <c r="N38" s="908">
        <v>789</v>
      </c>
      <c r="O38" s="973"/>
      <c r="P38" s="974"/>
      <c r="Q38" s="908">
        <v>756.15357199999994</v>
      </c>
      <c r="R38" s="975"/>
      <c r="S38" s="600"/>
      <c r="T38" s="829">
        <v>791</v>
      </c>
      <c r="U38" s="991"/>
      <c r="V38" s="600"/>
      <c r="W38" s="829">
        <v>756</v>
      </c>
      <c r="X38" s="991"/>
      <c r="Y38" s="600"/>
      <c r="Z38" s="829">
        <v>720</v>
      </c>
      <c r="AA38" s="991"/>
      <c r="AB38" s="896"/>
    </row>
    <row r="39" spans="1:32" ht="12" customHeight="1" thickTop="1" x14ac:dyDescent="0.2">
      <c r="A39" s="1694"/>
      <c r="B39" s="1694"/>
      <c r="D39" s="543"/>
      <c r="E39" s="582"/>
      <c r="F39" s="544"/>
      <c r="G39" s="542"/>
      <c r="H39" s="582"/>
      <c r="I39" s="644"/>
      <c r="J39" s="542"/>
      <c r="K39" s="582"/>
      <c r="L39" s="644"/>
      <c r="M39" s="542"/>
      <c r="N39" s="582"/>
      <c r="O39" s="644"/>
      <c r="P39" s="992"/>
      <c r="Q39" s="582"/>
      <c r="R39" s="639"/>
      <c r="S39" s="549"/>
      <c r="T39" s="649"/>
      <c r="U39" s="635"/>
      <c r="V39" s="549"/>
      <c r="W39" s="649"/>
      <c r="X39" s="635"/>
      <c r="Y39" s="549"/>
      <c r="Z39" s="649"/>
      <c r="AA39" s="635"/>
      <c r="AB39" s="896"/>
      <c r="AF39" s="1045"/>
    </row>
    <row r="40" spans="1:32" ht="14.1" customHeight="1" thickBot="1" x14ac:dyDescent="0.25">
      <c r="A40" s="1694" t="s">
        <v>297</v>
      </c>
      <c r="B40" s="1694"/>
      <c r="D40" s="543"/>
      <c r="E40" s="899">
        <v>778.07678599999997</v>
      </c>
      <c r="F40" s="971"/>
      <c r="G40" s="972"/>
      <c r="H40" s="899">
        <v>827</v>
      </c>
      <c r="I40" s="994"/>
      <c r="J40" s="972"/>
      <c r="K40" s="899">
        <v>792.5</v>
      </c>
      <c r="L40" s="994"/>
      <c r="M40" s="972"/>
      <c r="N40" s="899">
        <v>755</v>
      </c>
      <c r="O40" s="994"/>
      <c r="P40" s="992"/>
      <c r="Q40" s="899">
        <v>712.07678599999997</v>
      </c>
      <c r="R40" s="639"/>
      <c r="S40" s="549"/>
      <c r="T40" s="562"/>
      <c r="U40" s="635"/>
      <c r="V40" s="549"/>
      <c r="W40" s="562"/>
      <c r="X40" s="635"/>
      <c r="Y40" s="549"/>
      <c r="Z40" s="562"/>
      <c r="AA40" s="635"/>
      <c r="AB40" s="896"/>
      <c r="AF40" s="1046"/>
    </row>
    <row r="41" spans="1:32" ht="12" customHeight="1" thickTop="1" x14ac:dyDescent="0.2">
      <c r="A41" s="1694"/>
      <c r="B41" s="1694"/>
      <c r="D41" s="543"/>
      <c r="E41" s="579"/>
      <c r="F41" s="544"/>
      <c r="G41" s="542"/>
      <c r="H41" s="579"/>
      <c r="I41" s="644"/>
      <c r="J41" s="542"/>
      <c r="K41" s="579"/>
      <c r="L41" s="644"/>
      <c r="M41" s="542"/>
      <c r="N41" s="579"/>
      <c r="O41" s="644"/>
      <c r="P41" s="992"/>
      <c r="Q41" s="579"/>
      <c r="R41" s="639"/>
      <c r="S41" s="549"/>
      <c r="T41" s="644"/>
      <c r="U41" s="635"/>
      <c r="V41" s="549"/>
      <c r="W41" s="644"/>
      <c r="X41" s="635"/>
      <c r="Y41" s="549"/>
      <c r="Z41" s="644"/>
      <c r="AA41" s="635"/>
      <c r="AB41" s="896"/>
    </row>
    <row r="42" spans="1:32" ht="12.95" customHeight="1" thickBot="1" x14ac:dyDescent="0.25">
      <c r="A42" s="1694" t="s">
        <v>298</v>
      </c>
      <c r="B42" s="1694"/>
      <c r="D42" s="543"/>
      <c r="E42" s="998">
        <v>14.7800322627798</v>
      </c>
      <c r="F42" s="1043" t="s">
        <v>239</v>
      </c>
      <c r="G42" s="542"/>
      <c r="H42" s="998">
        <v>15.1</v>
      </c>
      <c r="I42" s="1044" t="s">
        <v>239</v>
      </c>
      <c r="J42" s="542"/>
      <c r="K42" s="998">
        <v>16</v>
      </c>
      <c r="L42" s="1044" t="s">
        <v>239</v>
      </c>
      <c r="M42" s="542"/>
      <c r="N42" s="998">
        <v>16.7</v>
      </c>
      <c r="O42" s="1044" t="s">
        <v>239</v>
      </c>
      <c r="P42" s="992"/>
      <c r="Q42" s="998">
        <v>17.399999999999999</v>
      </c>
      <c r="R42" s="1043" t="s">
        <v>239</v>
      </c>
      <c r="S42" s="549"/>
      <c r="T42" s="998">
        <v>15</v>
      </c>
      <c r="U42" s="1044" t="s">
        <v>239</v>
      </c>
      <c r="V42" s="549"/>
      <c r="W42" s="998">
        <v>15.2</v>
      </c>
      <c r="X42" s="1044" t="s">
        <v>239</v>
      </c>
      <c r="Y42" s="549"/>
      <c r="Z42" s="998">
        <v>14.7</v>
      </c>
      <c r="AA42" s="1044" t="s">
        <v>239</v>
      </c>
      <c r="AB42" s="896"/>
    </row>
    <row r="43" spans="1:32" ht="12" customHeight="1" thickTop="1" x14ac:dyDescent="0.2">
      <c r="D43" s="660"/>
      <c r="E43" s="985"/>
      <c r="F43" s="986"/>
      <c r="G43" s="542"/>
      <c r="H43" s="542"/>
      <c r="I43" s="635"/>
      <c r="J43" s="542"/>
      <c r="K43" s="542"/>
      <c r="L43" s="635"/>
      <c r="M43" s="542"/>
      <c r="N43" s="542"/>
      <c r="O43" s="635"/>
      <c r="P43" s="660"/>
      <c r="Q43" s="987"/>
      <c r="R43" s="986"/>
      <c r="S43" s="542"/>
      <c r="T43" s="542"/>
      <c r="U43" s="635"/>
      <c r="V43" s="542"/>
      <c r="W43" s="542"/>
      <c r="X43" s="635"/>
      <c r="Y43" s="542"/>
      <c r="Z43" s="542"/>
      <c r="AA43" s="635"/>
      <c r="AB43" s="896"/>
    </row>
    <row r="44" spans="1:32" ht="12" customHeight="1" x14ac:dyDescent="0.2">
      <c r="M44" s="542"/>
      <c r="N44" s="542"/>
      <c r="O44" s="542"/>
      <c r="Y44" s="542"/>
      <c r="Z44" s="542"/>
      <c r="AA44" s="542"/>
    </row>
    <row r="45" spans="1:32" ht="15.75" customHeight="1" x14ac:dyDescent="0.2">
      <c r="A45" s="1010" t="s">
        <v>234</v>
      </c>
      <c r="B45" s="1695" t="s">
        <v>121</v>
      </c>
      <c r="C45" s="1508"/>
      <c r="D45" s="1508"/>
      <c r="E45" s="1508"/>
      <c r="F45" s="1508"/>
      <c r="G45" s="1508"/>
      <c r="H45" s="1508"/>
      <c r="I45" s="1508"/>
      <c r="J45" s="1508"/>
      <c r="K45" s="1508"/>
      <c r="L45" s="1508"/>
      <c r="M45" s="1508"/>
      <c r="N45" s="1508"/>
      <c r="O45" s="1508"/>
      <c r="P45" s="1508"/>
      <c r="Q45" s="1508"/>
      <c r="R45" s="1508"/>
      <c r="S45" s="1508"/>
      <c r="T45" s="1508"/>
      <c r="U45" s="1508"/>
      <c r="V45" s="1508"/>
      <c r="W45" s="1508"/>
      <c r="X45" s="1508"/>
      <c r="Y45" s="1508"/>
      <c r="Z45" s="1508"/>
      <c r="AA45" s="1508"/>
    </row>
    <row r="46" spans="1:32" ht="15.75" customHeight="1" x14ac:dyDescent="0.2">
      <c r="A46" s="1010" t="s">
        <v>235</v>
      </c>
      <c r="B46" s="1691" t="s">
        <v>474</v>
      </c>
      <c r="C46" s="1691"/>
      <c r="D46" s="1691"/>
      <c r="E46" s="1691"/>
      <c r="F46" s="1691"/>
      <c r="G46" s="1691"/>
      <c r="H46" s="1691"/>
      <c r="I46" s="1691"/>
      <c r="J46" s="1691"/>
      <c r="K46" s="1691"/>
      <c r="L46" s="1691"/>
      <c r="M46" s="1691"/>
      <c r="N46" s="1691"/>
      <c r="O46" s="1691"/>
      <c r="P46" s="1691"/>
      <c r="Q46" s="1691"/>
      <c r="R46" s="1691"/>
      <c r="S46" s="1691"/>
      <c r="T46" s="1691"/>
      <c r="U46" s="1691"/>
      <c r="V46" s="1691"/>
      <c r="W46" s="1691"/>
      <c r="X46" s="1691"/>
      <c r="Y46" s="1691"/>
      <c r="Z46" s="1691"/>
      <c r="AA46" s="1691"/>
    </row>
    <row r="47" spans="1:32" ht="15.75" customHeight="1" x14ac:dyDescent="0.2">
      <c r="A47" s="1010" t="s">
        <v>236</v>
      </c>
      <c r="B47" s="1695" t="s">
        <v>356</v>
      </c>
      <c r="C47" s="1508"/>
      <c r="D47" s="1508"/>
      <c r="E47" s="1508"/>
      <c r="F47" s="1508"/>
      <c r="G47" s="1508"/>
      <c r="H47" s="1508"/>
      <c r="I47" s="1508"/>
      <c r="J47" s="1508"/>
      <c r="K47" s="1508"/>
      <c r="L47" s="1508"/>
      <c r="M47" s="1508"/>
      <c r="N47" s="1508"/>
      <c r="O47" s="1508"/>
      <c r="P47" s="1508"/>
      <c r="Q47" s="1508"/>
      <c r="R47" s="1508"/>
      <c r="S47" s="1508"/>
      <c r="T47" s="1508"/>
      <c r="U47" s="1508"/>
      <c r="V47" s="1508"/>
      <c r="W47" s="1508"/>
      <c r="X47" s="1508"/>
      <c r="Y47" s="1508"/>
      <c r="Z47" s="1508"/>
      <c r="AA47" s="1508"/>
    </row>
    <row r="48" spans="1:32" ht="25.5" customHeight="1" x14ac:dyDescent="0.2">
      <c r="A48" s="1010" t="s">
        <v>237</v>
      </c>
      <c r="B48" s="1695" t="s">
        <v>299</v>
      </c>
      <c r="C48" s="1695"/>
      <c r="D48" s="1695"/>
      <c r="E48" s="1695"/>
      <c r="F48" s="1695"/>
      <c r="G48" s="1695"/>
      <c r="H48" s="1695"/>
      <c r="I48" s="1695"/>
      <c r="J48" s="1695"/>
      <c r="K48" s="1695"/>
      <c r="L48" s="1695"/>
      <c r="M48" s="1695"/>
      <c r="N48" s="1695"/>
      <c r="O48" s="1695"/>
      <c r="P48" s="1695"/>
      <c r="Q48" s="1695"/>
      <c r="R48" s="1695"/>
      <c r="S48" s="1695"/>
      <c r="T48" s="1695"/>
      <c r="U48" s="1695"/>
      <c r="V48" s="1695"/>
      <c r="W48" s="1695"/>
      <c r="X48" s="1695"/>
      <c r="Y48" s="1695"/>
      <c r="Z48" s="1695"/>
      <c r="AA48" s="1695"/>
    </row>
    <row r="49" ht="17.45" customHeight="1" x14ac:dyDescent="0.2"/>
    <row r="50" ht="17.45" customHeight="1" x14ac:dyDescent="0.2"/>
    <row r="51" ht="17.45" customHeight="1" x14ac:dyDescent="0.2"/>
    <row r="52" ht="17.45" customHeight="1" x14ac:dyDescent="0.2"/>
    <row r="53" ht="17.45" customHeight="1" x14ac:dyDescent="0.2"/>
    <row r="54" ht="17.45" customHeight="1" x14ac:dyDescent="0.2"/>
    <row r="55" ht="17.45" customHeight="1" x14ac:dyDescent="0.2"/>
    <row r="56" ht="17.45" customHeight="1" x14ac:dyDescent="0.2"/>
    <row r="57" ht="17.45" customHeight="1" x14ac:dyDescent="0.2"/>
    <row r="58" ht="17.45" customHeight="1" x14ac:dyDescent="0.2"/>
    <row r="59" ht="17.45" customHeight="1" x14ac:dyDescent="0.2"/>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83"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83" orientation="landscape" r:id="rId2"/>
      <headerFooter>
        <oddFooter>&amp;L&amp;K0070C0The Allstate Corporation 4Q19 Supplement&amp;R&amp;K000000&amp;A</oddFooter>
      </headerFooter>
    </customSheetView>
    <customSheetView guid="{890510C0-555E-4CA3-90D8-F97D8CDBC7E8}" fitToPage="1">
      <selection sqref="A1:AA1"/>
      <pageMargins left="0.25" right="0.25" top="0.5" bottom="0.5" header="0.3" footer="0.3"/>
      <printOptions horizontalCentered="1"/>
      <pageSetup scale="83" orientation="landscape" r:id="rId3"/>
      <headerFooter>
        <oddFooter>&amp;L&amp;K0070C0The Allstate Corporation 4Q19 Supplement&amp;R&amp;K000000&amp;A</oddFooter>
      </headerFooter>
    </customSheetView>
    <customSheetView guid="{D0B20ABF-5FBA-4802-BB92-8148C3F1B1AD}" fitToPage="1">
      <selection sqref="A1:AA1"/>
      <pageMargins left="0.25" right="0.25" top="0.5" bottom="0.5" header="0.3" footer="0.3"/>
      <printOptions horizontalCentered="1"/>
      <pageSetup scale="83" orientation="landscape" r:id="rId4"/>
      <headerFooter>
        <oddFooter>&amp;L&amp;K0070C0The Allstate Corporation 4Q19 Supplement&amp;R&amp;K000000&amp;A</oddFooter>
      </headerFooter>
    </customSheetView>
    <customSheetView guid="{0B7FDDCE-76D6-4341-B795-862A34477CB3}" fitToPage="1">
      <selection sqref="A1:AA1"/>
      <pageMargins left="0.25" right="0.25" top="0.5" bottom="0.5" header="0.3" footer="0.3"/>
      <printOptions horizontalCentered="1"/>
      <pageSetup scale="83"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83" orientation="landscape" r:id="rId6"/>
      <headerFooter>
        <oddFooter>&amp;L&amp;K0070C0The Allstate Corporation 4Q19 Supplement&amp;R&amp;K000000&amp;A</oddFooter>
      </headerFooter>
    </customSheetView>
  </customSheetViews>
  <mergeCells count="44">
    <mergeCell ref="A15:B15"/>
    <mergeCell ref="A1:AA1"/>
    <mergeCell ref="A2:AA2"/>
    <mergeCell ref="A4:B4"/>
    <mergeCell ref="A7:B7"/>
    <mergeCell ref="A9:B9"/>
    <mergeCell ref="A10:B10"/>
    <mergeCell ref="A11:B11"/>
    <mergeCell ref="A12:B12"/>
    <mergeCell ref="A13:B13"/>
    <mergeCell ref="A14:B14"/>
    <mergeCell ref="A8:B8"/>
    <mergeCell ref="D4:Z4"/>
    <mergeCell ref="A28:B28"/>
    <mergeCell ref="A16:B16"/>
    <mergeCell ref="A17:B17"/>
    <mergeCell ref="A18:B18"/>
    <mergeCell ref="A20:B20"/>
    <mergeCell ref="A21:B21"/>
    <mergeCell ref="A22:B22"/>
    <mergeCell ref="A23:B23"/>
    <mergeCell ref="A24:B24"/>
    <mergeCell ref="A25:B25"/>
    <mergeCell ref="A26:B26"/>
    <mergeCell ref="A27:B27"/>
    <mergeCell ref="A19:B19"/>
    <mergeCell ref="A41:B41"/>
    <mergeCell ref="A29:B29"/>
    <mergeCell ref="A30:B30"/>
    <mergeCell ref="A31:B31"/>
    <mergeCell ref="A32:B32"/>
    <mergeCell ref="A33:B33"/>
    <mergeCell ref="A34:B34"/>
    <mergeCell ref="A35:B35"/>
    <mergeCell ref="A36:B36"/>
    <mergeCell ref="A37:B37"/>
    <mergeCell ref="A38:B38"/>
    <mergeCell ref="A40:B40"/>
    <mergeCell ref="A39:B39"/>
    <mergeCell ref="A42:B42"/>
    <mergeCell ref="B45:AA45"/>
    <mergeCell ref="B46:AA46"/>
    <mergeCell ref="B47:AA47"/>
    <mergeCell ref="B48:AA48"/>
  </mergeCells>
  <printOptions horizontalCentered="1"/>
  <pageMargins left="0.25" right="0.25" top="0.5" bottom="0.5" header="0.3" footer="0.3"/>
  <pageSetup scale="83" orientation="landscape" r:id="rId7"/>
  <headerFooter>
    <oddFooter>&amp;L&amp;K0070C0The Allstate Corporation 4Q19 Supplement&amp;R&amp;K000000&amp;A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A9282-513D-49E8-863E-B58C9E756A57}">
  <sheetPr>
    <pageSetUpPr fitToPage="1"/>
  </sheetPr>
  <dimension ref="A1:AI39"/>
  <sheetViews>
    <sheetView zoomScaleNormal="100" workbookViewId="0">
      <selection sqref="A1:AF1"/>
    </sheetView>
  </sheetViews>
  <sheetFormatPr defaultColWidth="13.7109375" defaultRowHeight="12.75" x14ac:dyDescent="0.2"/>
  <cols>
    <col min="1" max="1" width="2" style="942" customWidth="1"/>
    <col min="2" max="2" width="54.7109375" style="942" customWidth="1"/>
    <col min="3" max="4" width="2.28515625" style="942" customWidth="1"/>
    <col min="5" max="5" width="10.28515625" style="942" customWidth="1"/>
    <col min="6" max="7" width="2.28515625" style="942" customWidth="1"/>
    <col min="8" max="8" width="10.28515625" style="942" customWidth="1"/>
    <col min="9" max="10" width="2.28515625" style="942" customWidth="1"/>
    <col min="11" max="11" width="10.28515625" style="942" customWidth="1"/>
    <col min="12" max="13" width="2.28515625" style="942" customWidth="1"/>
    <col min="14" max="14" width="10.28515625" style="942" customWidth="1"/>
    <col min="15" max="16" width="2.28515625" style="942" customWidth="1"/>
    <col min="17" max="17" width="10.28515625" style="942" customWidth="1"/>
    <col min="18" max="19" width="2.28515625" style="942" customWidth="1"/>
    <col min="20" max="20" width="10.28515625" style="942" customWidth="1"/>
    <col min="21" max="22" width="2.28515625" style="942" customWidth="1"/>
    <col min="23" max="23" width="10.28515625" style="942" customWidth="1"/>
    <col min="24" max="25" width="2.28515625" style="942" customWidth="1"/>
    <col min="26" max="26" width="10.28515625" style="942" customWidth="1"/>
    <col min="27" max="28" width="2.28515625" style="942" customWidth="1"/>
    <col min="29" max="29" width="10.28515625" style="942" customWidth="1"/>
    <col min="30" max="31" width="2.28515625" style="942" customWidth="1"/>
    <col min="32" max="32" width="10.28515625" style="942" customWidth="1"/>
    <col min="33" max="34" width="2.28515625" style="942" customWidth="1"/>
    <col min="35" max="16384" width="13.7109375" style="942"/>
  </cols>
  <sheetData>
    <row r="1" spans="1:35" ht="15" customHeight="1" x14ac:dyDescent="0.25">
      <c r="A1" s="1666" t="s">
        <v>6</v>
      </c>
      <c r="B1" s="1666"/>
      <c r="C1" s="1666"/>
      <c r="D1" s="1666"/>
      <c r="E1" s="1666"/>
      <c r="F1" s="1666"/>
      <c r="G1" s="1666"/>
      <c r="H1" s="1666"/>
      <c r="I1" s="1666"/>
      <c r="J1" s="1666"/>
      <c r="K1" s="1666"/>
      <c r="L1" s="1666"/>
      <c r="M1" s="1666"/>
      <c r="N1" s="1666"/>
      <c r="O1" s="1666"/>
      <c r="P1" s="1666"/>
      <c r="Q1" s="1666"/>
      <c r="R1" s="1666"/>
      <c r="S1" s="1666"/>
      <c r="T1" s="1666"/>
      <c r="U1" s="1666"/>
      <c r="V1" s="1666"/>
      <c r="W1" s="1666"/>
      <c r="X1" s="1666"/>
      <c r="Y1" s="1666"/>
      <c r="Z1" s="1666"/>
      <c r="AA1" s="1666"/>
      <c r="AB1" s="1666"/>
      <c r="AC1" s="1666"/>
      <c r="AD1" s="1666"/>
      <c r="AE1" s="1666"/>
      <c r="AF1" s="1666"/>
    </row>
    <row r="2" spans="1:35" ht="13.5" customHeight="1" x14ac:dyDescent="0.25">
      <c r="A2" s="1666" t="s">
        <v>312</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c r="Y2" s="1666"/>
      <c r="Z2" s="1666"/>
      <c r="AA2" s="1666"/>
      <c r="AB2" s="1666"/>
      <c r="AC2" s="1666"/>
      <c r="AD2" s="1666"/>
      <c r="AE2" s="1666"/>
      <c r="AF2" s="1666"/>
    </row>
    <row r="4" spans="1:35" ht="23.25" customHeight="1" x14ac:dyDescent="0.2">
      <c r="A4" s="1667" t="s">
        <v>45</v>
      </c>
      <c r="B4" s="1508"/>
      <c r="D4" s="1506" t="s">
        <v>258</v>
      </c>
      <c r="E4" s="1506"/>
      <c r="F4" s="1506"/>
      <c r="G4" s="1506"/>
      <c r="H4" s="1506"/>
      <c r="I4" s="1506"/>
      <c r="J4" s="1506"/>
      <c r="K4" s="1506"/>
      <c r="L4" s="1506"/>
      <c r="M4" s="1506"/>
      <c r="N4" s="1506"/>
      <c r="O4" s="1506"/>
      <c r="P4" s="1506"/>
      <c r="Q4" s="1506"/>
      <c r="R4" s="1506"/>
      <c r="S4" s="1506"/>
      <c r="T4" s="1506"/>
      <c r="U4" s="1506"/>
      <c r="V4" s="1506"/>
      <c r="W4" s="1506"/>
      <c r="X4" s="1506"/>
      <c r="Y4" s="1506"/>
      <c r="Z4" s="1506"/>
      <c r="AA4" s="542"/>
      <c r="AB4" s="635"/>
      <c r="AC4" s="1507" t="s">
        <v>631</v>
      </c>
      <c r="AD4" s="1508"/>
      <c r="AE4" s="1508"/>
      <c r="AF4" s="1508"/>
    </row>
    <row r="5" spans="1:35" ht="15.75" customHeight="1" x14ac:dyDescent="0.2">
      <c r="M5" s="542"/>
      <c r="N5" s="542"/>
      <c r="O5" s="542"/>
      <c r="P5" s="542"/>
      <c r="Q5" s="542"/>
      <c r="R5" s="542"/>
      <c r="S5" s="542"/>
      <c r="T5" s="542"/>
      <c r="U5" s="542"/>
      <c r="V5" s="542"/>
      <c r="W5" s="542"/>
      <c r="X5" s="542"/>
      <c r="Y5" s="542"/>
      <c r="Z5" s="542"/>
      <c r="AA5" s="969"/>
      <c r="AB5" s="542"/>
      <c r="AC5" s="341"/>
      <c r="AD5" s="341"/>
      <c r="AE5" s="341"/>
      <c r="AF5" s="341"/>
    </row>
    <row r="6" spans="1:35" ht="25.9" customHeight="1" x14ac:dyDescent="0.25">
      <c r="D6" s="536"/>
      <c r="E6" s="633" t="s">
        <v>630</v>
      </c>
      <c r="F6" s="634"/>
      <c r="G6" s="535"/>
      <c r="H6" s="533" t="s">
        <v>547</v>
      </c>
      <c r="I6" s="534"/>
      <c r="J6" s="535"/>
      <c r="K6" s="533" t="s">
        <v>493</v>
      </c>
      <c r="L6" s="534"/>
      <c r="M6" s="535"/>
      <c r="N6" s="533" t="s">
        <v>326</v>
      </c>
      <c r="O6" s="534"/>
      <c r="P6" s="536"/>
      <c r="Q6" s="537" t="s">
        <v>10</v>
      </c>
      <c r="R6" s="538"/>
      <c r="S6" s="539"/>
      <c r="T6" s="533" t="s">
        <v>327</v>
      </c>
      <c r="U6" s="535"/>
      <c r="V6" s="539"/>
      <c r="W6" s="533" t="s">
        <v>0</v>
      </c>
      <c r="X6" s="535"/>
      <c r="Y6" s="539"/>
      <c r="Z6" s="533" t="s">
        <v>1</v>
      </c>
      <c r="AA6" s="535"/>
      <c r="AB6" s="535"/>
      <c r="AC6" s="533" t="s">
        <v>630</v>
      </c>
      <c r="AF6" s="533" t="s">
        <v>10</v>
      </c>
    </row>
    <row r="7" spans="1:35" ht="12" customHeight="1" x14ac:dyDescent="0.2">
      <c r="D7" s="543"/>
      <c r="E7" s="540"/>
      <c r="F7" s="544"/>
      <c r="G7" s="542"/>
      <c r="H7" s="540"/>
      <c r="I7" s="635"/>
      <c r="J7" s="542"/>
      <c r="K7" s="540"/>
      <c r="L7" s="635"/>
      <c r="M7" s="542"/>
      <c r="N7" s="540"/>
      <c r="O7" s="635"/>
      <c r="P7" s="543"/>
      <c r="Q7" s="540"/>
      <c r="R7" s="544"/>
      <c r="S7" s="542"/>
      <c r="T7" s="540"/>
      <c r="U7" s="635"/>
      <c r="V7" s="542"/>
      <c r="W7" s="540"/>
      <c r="X7" s="635"/>
      <c r="Y7" s="542"/>
      <c r="Z7" s="540"/>
      <c r="AA7" s="635"/>
      <c r="AB7" s="542"/>
      <c r="AC7" s="540"/>
      <c r="AF7" s="540"/>
    </row>
    <row r="8" spans="1:35" ht="12" customHeight="1" x14ac:dyDescent="0.2">
      <c r="A8" s="1674" t="s">
        <v>270</v>
      </c>
      <c r="B8" s="1508"/>
      <c r="D8" s="543"/>
      <c r="E8" s="903">
        <v>3</v>
      </c>
      <c r="F8" s="971"/>
      <c r="G8" s="972"/>
      <c r="H8" s="819">
        <v>3</v>
      </c>
      <c r="I8" s="973"/>
      <c r="J8" s="972"/>
      <c r="K8" s="819">
        <v>4</v>
      </c>
      <c r="L8" s="973"/>
      <c r="M8" s="972"/>
      <c r="N8" s="819">
        <v>3</v>
      </c>
      <c r="O8" s="973"/>
      <c r="P8" s="974"/>
      <c r="Q8" s="600">
        <v>4</v>
      </c>
      <c r="R8" s="975"/>
      <c r="S8" s="600"/>
      <c r="T8" s="819">
        <v>5</v>
      </c>
      <c r="U8" s="1011"/>
      <c r="V8" s="600"/>
      <c r="W8" s="819">
        <v>3</v>
      </c>
      <c r="X8" s="1011"/>
      <c r="Y8" s="600"/>
      <c r="Z8" s="819">
        <v>3</v>
      </c>
      <c r="AA8" s="1011"/>
      <c r="AB8" s="779"/>
      <c r="AC8" s="819">
        <v>13</v>
      </c>
      <c r="AD8" s="1012"/>
      <c r="AE8" s="1012"/>
      <c r="AF8" s="819">
        <v>15</v>
      </c>
      <c r="AI8" s="977"/>
    </row>
    <row r="9" spans="1:35" x14ac:dyDescent="0.2">
      <c r="A9" s="1674" t="s">
        <v>505</v>
      </c>
      <c r="B9" s="1508"/>
      <c r="D9" s="543"/>
      <c r="E9" s="713">
        <v>180</v>
      </c>
      <c r="F9" s="978"/>
      <c r="G9" s="979"/>
      <c r="H9" s="554">
        <v>251</v>
      </c>
      <c r="I9" s="980"/>
      <c r="J9" s="979"/>
      <c r="K9" s="554">
        <v>296</v>
      </c>
      <c r="L9" s="980"/>
      <c r="M9" s="979"/>
      <c r="N9" s="554">
        <v>190</v>
      </c>
      <c r="O9" s="980"/>
      <c r="P9" s="981"/>
      <c r="Q9" s="598">
        <v>253</v>
      </c>
      <c r="R9" s="982"/>
      <c r="S9" s="598"/>
      <c r="T9" s="554">
        <v>260</v>
      </c>
      <c r="U9" s="1013"/>
      <c r="V9" s="598"/>
      <c r="W9" s="554">
        <v>293</v>
      </c>
      <c r="X9" s="1013"/>
      <c r="Y9" s="598"/>
      <c r="Z9" s="554">
        <v>290</v>
      </c>
      <c r="AA9" s="1013"/>
      <c r="AB9" s="1014"/>
      <c r="AC9" s="554">
        <v>917</v>
      </c>
      <c r="AD9" s="1015"/>
      <c r="AE9" s="1015"/>
      <c r="AF9" s="554">
        <v>1096</v>
      </c>
      <c r="AI9" s="977"/>
    </row>
    <row r="10" spans="1:35" ht="12" customHeight="1" x14ac:dyDescent="0.2">
      <c r="A10" s="1674" t="s">
        <v>519</v>
      </c>
      <c r="B10" s="1508"/>
      <c r="D10" s="543"/>
      <c r="E10" s="713">
        <v>0</v>
      </c>
      <c r="F10" s="978"/>
      <c r="G10" s="979"/>
      <c r="H10" s="598">
        <v>-1</v>
      </c>
      <c r="I10" s="980"/>
      <c r="J10" s="979"/>
      <c r="K10" s="598">
        <v>1</v>
      </c>
      <c r="L10" s="980"/>
      <c r="M10" s="979"/>
      <c r="N10" s="598">
        <v>0</v>
      </c>
      <c r="O10" s="980"/>
      <c r="P10" s="981"/>
      <c r="Q10" s="598">
        <v>0</v>
      </c>
      <c r="R10" s="982"/>
      <c r="S10" s="598"/>
      <c r="T10" s="598">
        <v>0</v>
      </c>
      <c r="U10" s="1013"/>
      <c r="V10" s="598"/>
      <c r="W10" s="598">
        <v>0</v>
      </c>
      <c r="X10" s="1013"/>
      <c r="Y10" s="598"/>
      <c r="Z10" s="598">
        <v>0</v>
      </c>
      <c r="AA10" s="1013"/>
      <c r="AB10" s="1014"/>
      <c r="AC10" s="598">
        <v>0</v>
      </c>
      <c r="AD10" s="1015"/>
      <c r="AE10" s="1015"/>
      <c r="AF10" s="598">
        <v>0</v>
      </c>
      <c r="AI10" s="977"/>
    </row>
    <row r="11" spans="1:35" ht="12" customHeight="1" x14ac:dyDescent="0.2">
      <c r="A11" s="1674" t="s">
        <v>272</v>
      </c>
      <c r="B11" s="1508"/>
      <c r="D11" s="543"/>
      <c r="E11" s="713">
        <v>-143</v>
      </c>
      <c r="F11" s="978"/>
      <c r="G11" s="979"/>
      <c r="H11" s="554">
        <v>-150</v>
      </c>
      <c r="I11" s="980"/>
      <c r="J11" s="979"/>
      <c r="K11" s="554">
        <v>-152</v>
      </c>
      <c r="L11" s="980"/>
      <c r="M11" s="979"/>
      <c r="N11" s="554">
        <v>-138</v>
      </c>
      <c r="O11" s="980"/>
      <c r="P11" s="981"/>
      <c r="Q11" s="598">
        <v>-128</v>
      </c>
      <c r="R11" s="982"/>
      <c r="S11" s="598"/>
      <c r="T11" s="554">
        <v>-146</v>
      </c>
      <c r="U11" s="1013"/>
      <c r="V11" s="598"/>
      <c r="W11" s="554">
        <v>-145</v>
      </c>
      <c r="X11" s="1013"/>
      <c r="Y11" s="598"/>
      <c r="Z11" s="554">
        <v>-150</v>
      </c>
      <c r="AA11" s="1013"/>
      <c r="AB11" s="1014"/>
      <c r="AC11" s="554">
        <v>-583</v>
      </c>
      <c r="AD11" s="1015"/>
      <c r="AE11" s="1015"/>
      <c r="AF11" s="554">
        <v>-569</v>
      </c>
      <c r="AI11" s="977"/>
    </row>
    <row r="12" spans="1:35" ht="12" customHeight="1" x14ac:dyDescent="0.2">
      <c r="A12" s="1674" t="s">
        <v>22</v>
      </c>
      <c r="B12" s="1508"/>
      <c r="D12" s="543"/>
      <c r="E12" s="713">
        <v>-73</v>
      </c>
      <c r="F12" s="978"/>
      <c r="G12" s="979"/>
      <c r="H12" s="554">
        <v>-73</v>
      </c>
      <c r="I12" s="980"/>
      <c r="J12" s="979"/>
      <c r="K12" s="554">
        <v>-75</v>
      </c>
      <c r="L12" s="980"/>
      <c r="M12" s="979"/>
      <c r="N12" s="554">
        <v>-78</v>
      </c>
      <c r="O12" s="980"/>
      <c r="P12" s="981"/>
      <c r="Q12" s="598">
        <v>-80</v>
      </c>
      <c r="R12" s="982"/>
      <c r="S12" s="598"/>
      <c r="T12" s="554">
        <v>-83</v>
      </c>
      <c r="U12" s="1013"/>
      <c r="V12" s="598"/>
      <c r="W12" s="554">
        <v>-87</v>
      </c>
      <c r="X12" s="1013"/>
      <c r="Y12" s="598"/>
      <c r="Z12" s="554">
        <v>-87</v>
      </c>
      <c r="AA12" s="1013"/>
      <c r="AB12" s="1014"/>
      <c r="AC12" s="554">
        <v>-299</v>
      </c>
      <c r="AD12" s="1015"/>
      <c r="AE12" s="1015"/>
      <c r="AF12" s="554">
        <v>-337</v>
      </c>
      <c r="AI12" s="977"/>
    </row>
    <row r="13" spans="1:35" ht="12" customHeight="1" x14ac:dyDescent="0.2">
      <c r="A13" s="1674" t="s">
        <v>23</v>
      </c>
      <c r="B13" s="1508"/>
      <c r="D13" s="543"/>
      <c r="E13" s="713">
        <v>-2</v>
      </c>
      <c r="F13" s="978"/>
      <c r="G13" s="979"/>
      <c r="H13" s="554">
        <v>-2</v>
      </c>
      <c r="I13" s="980"/>
      <c r="J13" s="979"/>
      <c r="K13" s="554">
        <v>-1</v>
      </c>
      <c r="L13" s="980"/>
      <c r="M13" s="979"/>
      <c r="N13" s="554">
        <v>-2</v>
      </c>
      <c r="O13" s="980"/>
      <c r="P13" s="981"/>
      <c r="Q13" s="598">
        <v>-2</v>
      </c>
      <c r="R13" s="982"/>
      <c r="S13" s="598"/>
      <c r="T13" s="554">
        <v>-2</v>
      </c>
      <c r="U13" s="1013"/>
      <c r="V13" s="598"/>
      <c r="W13" s="554">
        <v>-2</v>
      </c>
      <c r="X13" s="1013"/>
      <c r="Y13" s="598"/>
      <c r="Z13" s="554">
        <v>-1</v>
      </c>
      <c r="AA13" s="1013"/>
      <c r="AB13" s="1014"/>
      <c r="AC13" s="554">
        <v>-7</v>
      </c>
      <c r="AD13" s="1015"/>
      <c r="AE13" s="1015"/>
      <c r="AF13" s="554">
        <v>-7</v>
      </c>
      <c r="AI13" s="977"/>
    </row>
    <row r="14" spans="1:35" ht="12" customHeight="1" x14ac:dyDescent="0.2">
      <c r="A14" s="1674" t="s">
        <v>176</v>
      </c>
      <c r="B14" s="1508"/>
      <c r="D14" s="543"/>
      <c r="E14" s="713">
        <v>-7</v>
      </c>
      <c r="F14" s="978"/>
      <c r="G14" s="979"/>
      <c r="H14" s="554">
        <v>-7</v>
      </c>
      <c r="I14" s="980"/>
      <c r="J14" s="979"/>
      <c r="K14" s="554">
        <v>-8</v>
      </c>
      <c r="L14" s="980"/>
      <c r="M14" s="979"/>
      <c r="N14" s="554">
        <v>-7</v>
      </c>
      <c r="O14" s="980"/>
      <c r="P14" s="981"/>
      <c r="Q14" s="598">
        <v>-6</v>
      </c>
      <c r="R14" s="982"/>
      <c r="S14" s="598"/>
      <c r="T14" s="554">
        <v>-7</v>
      </c>
      <c r="U14" s="1013"/>
      <c r="V14" s="598"/>
      <c r="W14" s="554">
        <v>-9</v>
      </c>
      <c r="X14" s="1013"/>
      <c r="Y14" s="598"/>
      <c r="Z14" s="554">
        <v>-9</v>
      </c>
      <c r="AA14" s="1013"/>
      <c r="AB14" s="1014"/>
      <c r="AC14" s="554">
        <v>-29</v>
      </c>
      <c r="AD14" s="1015"/>
      <c r="AE14" s="1015"/>
      <c r="AF14" s="554">
        <v>-31</v>
      </c>
      <c r="AI14" s="977"/>
    </row>
    <row r="15" spans="1:35" ht="12" customHeight="1" x14ac:dyDescent="0.2">
      <c r="A15" s="1674" t="s">
        <v>26</v>
      </c>
      <c r="B15" s="1508"/>
      <c r="D15" s="543"/>
      <c r="E15" s="713">
        <v>-1</v>
      </c>
      <c r="F15" s="978"/>
      <c r="G15" s="979"/>
      <c r="H15" s="554">
        <v>0</v>
      </c>
      <c r="I15" s="980"/>
      <c r="J15" s="979"/>
      <c r="K15" s="554">
        <v>0</v>
      </c>
      <c r="L15" s="980"/>
      <c r="M15" s="979"/>
      <c r="N15" s="554">
        <v>0</v>
      </c>
      <c r="O15" s="980"/>
      <c r="P15" s="981"/>
      <c r="Q15" s="598">
        <v>0</v>
      </c>
      <c r="R15" s="982"/>
      <c r="S15" s="598"/>
      <c r="T15" s="554">
        <v>0</v>
      </c>
      <c r="U15" s="1013"/>
      <c r="V15" s="598"/>
      <c r="W15" s="554">
        <v>0</v>
      </c>
      <c r="X15" s="1013"/>
      <c r="Y15" s="598"/>
      <c r="Z15" s="554">
        <v>0</v>
      </c>
      <c r="AA15" s="1013"/>
      <c r="AB15" s="1014"/>
      <c r="AC15" s="554">
        <v>-1</v>
      </c>
      <c r="AD15" s="1015"/>
      <c r="AE15" s="1015"/>
      <c r="AF15" s="554">
        <v>0</v>
      </c>
      <c r="AI15" s="977"/>
    </row>
    <row r="16" spans="1:35" ht="12" customHeight="1" x14ac:dyDescent="0.2">
      <c r="A16" s="1543" t="s">
        <v>655</v>
      </c>
      <c r="B16" s="1591"/>
      <c r="D16" s="543"/>
      <c r="E16" s="720">
        <v>10</v>
      </c>
      <c r="F16" s="978"/>
      <c r="G16" s="979"/>
      <c r="H16" s="555">
        <v>-5</v>
      </c>
      <c r="I16" s="980"/>
      <c r="J16" s="979"/>
      <c r="K16" s="555">
        <v>-13</v>
      </c>
      <c r="L16" s="980"/>
      <c r="M16" s="979"/>
      <c r="N16" s="555">
        <v>7</v>
      </c>
      <c r="O16" s="980"/>
      <c r="P16" s="981"/>
      <c r="Q16" s="555">
        <v>-9</v>
      </c>
      <c r="R16" s="982"/>
      <c r="S16" s="598"/>
      <c r="T16" s="555">
        <v>-7</v>
      </c>
      <c r="U16" s="1013"/>
      <c r="V16" s="598"/>
      <c r="W16" s="555">
        <v>-9</v>
      </c>
      <c r="X16" s="1013"/>
      <c r="Y16" s="598"/>
      <c r="Z16" s="555">
        <v>-11</v>
      </c>
      <c r="AA16" s="1013"/>
      <c r="AB16" s="1014"/>
      <c r="AC16" s="555">
        <v>-1</v>
      </c>
      <c r="AD16" s="1015"/>
      <c r="AE16" s="1015"/>
      <c r="AF16" s="555">
        <v>-36</v>
      </c>
      <c r="AI16" s="977"/>
    </row>
    <row r="17" spans="1:35" ht="12.95" customHeight="1" x14ac:dyDescent="0.2">
      <c r="A17" s="1595" t="s">
        <v>263</v>
      </c>
      <c r="B17" s="1591"/>
      <c r="D17" s="543"/>
      <c r="E17" s="713">
        <v>-33</v>
      </c>
      <c r="F17" s="978"/>
      <c r="G17" s="979"/>
      <c r="H17" s="554">
        <v>16</v>
      </c>
      <c r="I17" s="980"/>
      <c r="J17" s="979"/>
      <c r="K17" s="554">
        <v>52</v>
      </c>
      <c r="L17" s="980"/>
      <c r="M17" s="979"/>
      <c r="N17" s="554">
        <v>-25</v>
      </c>
      <c r="O17" s="980"/>
      <c r="P17" s="981"/>
      <c r="Q17" s="598">
        <v>32</v>
      </c>
      <c r="R17" s="982"/>
      <c r="S17" s="598"/>
      <c r="T17" s="554">
        <v>20</v>
      </c>
      <c r="U17" s="1013"/>
      <c r="V17" s="598"/>
      <c r="W17" s="554">
        <v>44</v>
      </c>
      <c r="X17" s="1013"/>
      <c r="Y17" s="598"/>
      <c r="Z17" s="554">
        <v>35</v>
      </c>
      <c r="AA17" s="1013"/>
      <c r="AB17" s="1014"/>
      <c r="AC17" s="554">
        <v>10</v>
      </c>
      <c r="AD17" s="1015"/>
      <c r="AE17" s="1015"/>
      <c r="AF17" s="554">
        <v>131</v>
      </c>
      <c r="AI17" s="977"/>
    </row>
    <row r="18" spans="1:35" ht="12" customHeight="1" x14ac:dyDescent="0.2">
      <c r="A18" s="1508"/>
      <c r="B18" s="1508"/>
      <c r="D18" s="543"/>
      <c r="E18" s="711"/>
      <c r="F18" s="978"/>
      <c r="G18" s="979"/>
      <c r="H18" s="787"/>
      <c r="I18" s="980"/>
      <c r="J18" s="979"/>
      <c r="K18" s="787"/>
      <c r="L18" s="980"/>
      <c r="M18" s="979"/>
      <c r="N18" s="787"/>
      <c r="O18" s="980"/>
      <c r="P18" s="981"/>
      <c r="Q18" s="980"/>
      <c r="R18" s="982"/>
      <c r="S18" s="598"/>
      <c r="T18" s="787"/>
      <c r="U18" s="1013"/>
      <c r="V18" s="598"/>
      <c r="W18" s="787"/>
      <c r="X18" s="1013"/>
      <c r="Y18" s="598"/>
      <c r="Z18" s="787"/>
      <c r="AA18" s="1013"/>
      <c r="AB18" s="1014"/>
      <c r="AC18" s="787"/>
      <c r="AD18" s="1015"/>
      <c r="AE18" s="1015"/>
      <c r="AF18" s="787"/>
      <c r="AI18" s="977"/>
    </row>
    <row r="19" spans="1:35" ht="12" customHeight="1" x14ac:dyDescent="0.2">
      <c r="A19" s="1674" t="s">
        <v>39</v>
      </c>
      <c r="B19" s="1508"/>
      <c r="D19" s="543"/>
      <c r="E19" s="713">
        <v>97</v>
      </c>
      <c r="F19" s="978"/>
      <c r="G19" s="979"/>
      <c r="H19" s="554">
        <v>16</v>
      </c>
      <c r="I19" s="980"/>
      <c r="J19" s="979"/>
      <c r="K19" s="554">
        <v>37</v>
      </c>
      <c r="L19" s="980"/>
      <c r="M19" s="979"/>
      <c r="N19" s="554">
        <v>124</v>
      </c>
      <c r="O19" s="980"/>
      <c r="P19" s="981"/>
      <c r="Q19" s="598">
        <v>-153</v>
      </c>
      <c r="R19" s="982"/>
      <c r="S19" s="598"/>
      <c r="T19" s="554">
        <v>40</v>
      </c>
      <c r="U19" s="1013"/>
      <c r="V19" s="598"/>
      <c r="W19" s="554">
        <v>5</v>
      </c>
      <c r="X19" s="1013"/>
      <c r="Y19" s="598"/>
      <c r="Z19" s="554">
        <v>-23</v>
      </c>
      <c r="AA19" s="1013"/>
      <c r="AB19" s="1014"/>
      <c r="AC19" s="554">
        <v>274</v>
      </c>
      <c r="AD19" s="1015"/>
      <c r="AE19" s="1015"/>
      <c r="AF19" s="554">
        <v>-131</v>
      </c>
      <c r="AI19" s="977"/>
    </row>
    <row r="20" spans="1:35" ht="12" customHeight="1" x14ac:dyDescent="0.2">
      <c r="A20" s="1674" t="s">
        <v>67</v>
      </c>
      <c r="B20" s="1508"/>
      <c r="D20" s="543"/>
      <c r="E20" s="713">
        <v>0</v>
      </c>
      <c r="F20" s="978"/>
      <c r="G20" s="979"/>
      <c r="H20" s="554">
        <v>-1</v>
      </c>
      <c r="I20" s="980"/>
      <c r="J20" s="979"/>
      <c r="K20" s="554">
        <v>-2</v>
      </c>
      <c r="L20" s="980"/>
      <c r="M20" s="979"/>
      <c r="N20" s="554">
        <v>-3</v>
      </c>
      <c r="O20" s="980"/>
      <c r="P20" s="981"/>
      <c r="Q20" s="598">
        <v>-2</v>
      </c>
      <c r="R20" s="982"/>
      <c r="S20" s="598"/>
      <c r="T20" s="554">
        <v>1</v>
      </c>
      <c r="U20" s="1013"/>
      <c r="V20" s="598"/>
      <c r="W20" s="554">
        <v>0</v>
      </c>
      <c r="X20" s="1013"/>
      <c r="Y20" s="598"/>
      <c r="Z20" s="554">
        <v>4</v>
      </c>
      <c r="AA20" s="1013"/>
      <c r="AB20" s="1014"/>
      <c r="AC20" s="554">
        <v>-6</v>
      </c>
      <c r="AD20" s="1015"/>
      <c r="AE20" s="1015"/>
      <c r="AF20" s="598">
        <v>3</v>
      </c>
      <c r="AI20" s="977"/>
    </row>
    <row r="21" spans="1:35" ht="12" customHeight="1" x14ac:dyDescent="0.2">
      <c r="A21" s="1674" t="s">
        <v>40</v>
      </c>
      <c r="B21" s="1508"/>
      <c r="D21" s="543"/>
      <c r="E21" s="713">
        <v>2</v>
      </c>
      <c r="F21" s="978"/>
      <c r="G21" s="979"/>
      <c r="H21" s="554">
        <v>0</v>
      </c>
      <c r="I21" s="980"/>
      <c r="J21" s="979"/>
      <c r="K21" s="554">
        <v>1</v>
      </c>
      <c r="L21" s="980"/>
      <c r="M21" s="979"/>
      <c r="N21" s="554">
        <v>1</v>
      </c>
      <c r="O21" s="980"/>
      <c r="P21" s="981"/>
      <c r="Q21" s="598">
        <v>1</v>
      </c>
      <c r="R21" s="982"/>
      <c r="S21" s="598"/>
      <c r="T21" s="554">
        <v>1</v>
      </c>
      <c r="U21" s="1013"/>
      <c r="V21" s="598"/>
      <c r="W21" s="554">
        <v>1</v>
      </c>
      <c r="X21" s="1013"/>
      <c r="Y21" s="598"/>
      <c r="Z21" s="554">
        <v>1</v>
      </c>
      <c r="AA21" s="1013"/>
      <c r="AB21" s="1014"/>
      <c r="AC21" s="554">
        <v>4</v>
      </c>
      <c r="AD21" s="1015"/>
      <c r="AE21" s="1015"/>
      <c r="AF21" s="554">
        <v>4</v>
      </c>
      <c r="AI21" s="977"/>
    </row>
    <row r="22" spans="1:35" ht="12" customHeight="1" x14ac:dyDescent="0.2">
      <c r="A22" s="1674" t="s">
        <v>266</v>
      </c>
      <c r="B22" s="1508"/>
      <c r="D22" s="543"/>
      <c r="E22" s="720">
        <v>0</v>
      </c>
      <c r="F22" s="978"/>
      <c r="G22" s="979"/>
      <c r="H22" s="555">
        <v>0</v>
      </c>
      <c r="I22" s="980"/>
      <c r="J22" s="979"/>
      <c r="K22" s="555">
        <v>0</v>
      </c>
      <c r="L22" s="980"/>
      <c r="M22" s="979"/>
      <c r="N22" s="555">
        <v>0</v>
      </c>
      <c r="O22" s="980"/>
      <c r="P22" s="981"/>
      <c r="Q22" s="555">
        <v>0</v>
      </c>
      <c r="R22" s="982"/>
      <c r="S22" s="598"/>
      <c r="T22" s="555">
        <v>69</v>
      </c>
      <c r="U22" s="1013"/>
      <c r="V22" s="598"/>
      <c r="W22" s="555">
        <v>0</v>
      </c>
      <c r="X22" s="1013"/>
      <c r="Y22" s="598"/>
      <c r="Z22" s="555">
        <v>0</v>
      </c>
      <c r="AA22" s="1013"/>
      <c r="AB22" s="1014"/>
      <c r="AC22" s="555">
        <v>0</v>
      </c>
      <c r="AD22" s="1015"/>
      <c r="AE22" s="1015"/>
      <c r="AF22" s="555">
        <v>69</v>
      </c>
      <c r="AI22" s="977"/>
    </row>
    <row r="23" spans="1:35" ht="14.1" customHeight="1" thickBot="1" x14ac:dyDescent="0.25">
      <c r="A23" s="1665" t="s">
        <v>65</v>
      </c>
      <c r="B23" s="1508"/>
      <c r="D23" s="543"/>
      <c r="E23" s="899">
        <v>66</v>
      </c>
      <c r="F23" s="971"/>
      <c r="G23" s="972"/>
      <c r="H23" s="833">
        <v>31</v>
      </c>
      <c r="I23" s="973"/>
      <c r="J23" s="972"/>
      <c r="K23" s="833">
        <v>88</v>
      </c>
      <c r="L23" s="973"/>
      <c r="M23" s="972"/>
      <c r="N23" s="833">
        <v>97</v>
      </c>
      <c r="O23" s="973"/>
      <c r="P23" s="974"/>
      <c r="Q23" s="833">
        <v>-122</v>
      </c>
      <c r="R23" s="975"/>
      <c r="S23" s="600"/>
      <c r="T23" s="833">
        <v>131</v>
      </c>
      <c r="U23" s="1011"/>
      <c r="V23" s="600"/>
      <c r="W23" s="833">
        <v>50</v>
      </c>
      <c r="X23" s="1011"/>
      <c r="Y23" s="600"/>
      <c r="Z23" s="833">
        <v>17</v>
      </c>
      <c r="AA23" s="1011"/>
      <c r="AB23" s="779"/>
      <c r="AC23" s="833">
        <v>282</v>
      </c>
      <c r="AD23" s="1012"/>
      <c r="AE23" s="1012"/>
      <c r="AF23" s="833">
        <v>76</v>
      </c>
      <c r="AI23" s="977"/>
    </row>
    <row r="24" spans="1:35" ht="14.1" customHeight="1" thickTop="1" x14ac:dyDescent="0.2">
      <c r="A24" s="1016"/>
      <c r="D24" s="543"/>
      <c r="E24" s="575"/>
      <c r="F24" s="544"/>
      <c r="G24" s="542"/>
      <c r="H24" s="525"/>
      <c r="I24" s="638"/>
      <c r="J24" s="542"/>
      <c r="K24" s="525"/>
      <c r="L24" s="638"/>
      <c r="M24" s="542"/>
      <c r="N24" s="525"/>
      <c r="O24" s="638"/>
      <c r="P24" s="546"/>
      <c r="Q24" s="525"/>
      <c r="R24" s="547"/>
      <c r="S24" s="525"/>
      <c r="T24" s="525"/>
      <c r="U24" s="991"/>
      <c r="V24" s="525"/>
      <c r="W24" s="525"/>
      <c r="X24" s="991"/>
      <c r="Y24" s="525"/>
      <c r="Z24" s="525"/>
      <c r="AA24" s="991"/>
      <c r="AB24" s="781"/>
      <c r="AC24" s="525"/>
      <c r="AD24" s="636"/>
      <c r="AE24" s="636"/>
      <c r="AF24" s="525"/>
      <c r="AI24" s="977"/>
    </row>
    <row r="25" spans="1:35" ht="14.1" customHeight="1" x14ac:dyDescent="0.2">
      <c r="A25" s="1697" t="s">
        <v>284</v>
      </c>
      <c r="B25" s="1697"/>
      <c r="D25" s="543"/>
      <c r="E25" s="709"/>
      <c r="F25" s="544"/>
      <c r="G25" s="542"/>
      <c r="I25" s="635"/>
      <c r="J25" s="542"/>
      <c r="L25" s="635"/>
      <c r="M25" s="542"/>
      <c r="O25" s="635"/>
      <c r="P25" s="543"/>
      <c r="Q25" s="635"/>
      <c r="R25" s="544"/>
      <c r="S25" s="542"/>
      <c r="U25" s="635"/>
      <c r="V25" s="542"/>
      <c r="X25" s="635"/>
      <c r="Y25" s="542"/>
      <c r="AA25" s="635"/>
      <c r="AB25" s="542"/>
      <c r="AI25" s="977"/>
    </row>
    <row r="26" spans="1:35" ht="14.1" customHeight="1" x14ac:dyDescent="0.2">
      <c r="B26" s="1017" t="s">
        <v>289</v>
      </c>
      <c r="D26" s="543"/>
      <c r="E26" s="903">
        <v>3</v>
      </c>
      <c r="F26" s="971"/>
      <c r="G26" s="972"/>
      <c r="H26" s="819">
        <v>2</v>
      </c>
      <c r="I26" s="1011"/>
      <c r="J26" s="972"/>
      <c r="K26" s="819">
        <v>2</v>
      </c>
      <c r="L26" s="1011"/>
      <c r="M26" s="972"/>
      <c r="N26" s="819">
        <v>2</v>
      </c>
      <c r="O26" s="1011"/>
      <c r="P26" s="1018"/>
      <c r="Q26" s="600">
        <v>3</v>
      </c>
      <c r="R26" s="1019"/>
      <c r="S26" s="779"/>
      <c r="T26" s="819">
        <v>3</v>
      </c>
      <c r="U26" s="976"/>
      <c r="V26" s="779"/>
      <c r="W26" s="819">
        <v>1</v>
      </c>
      <c r="X26" s="976"/>
      <c r="Y26" s="779"/>
      <c r="Z26" s="819">
        <v>2</v>
      </c>
      <c r="AA26" s="976"/>
      <c r="AB26" s="972"/>
      <c r="AC26" s="819">
        <v>9</v>
      </c>
      <c r="AD26" s="977"/>
      <c r="AE26" s="977"/>
      <c r="AF26" s="819">
        <v>9</v>
      </c>
      <c r="AI26" s="977"/>
    </row>
    <row r="27" spans="1:35" ht="25.5" customHeight="1" x14ac:dyDescent="0.2">
      <c r="B27" s="1017" t="s">
        <v>498</v>
      </c>
      <c r="D27" s="543"/>
      <c r="E27" s="713">
        <v>-24</v>
      </c>
      <c r="F27" s="978"/>
      <c r="G27" s="979"/>
      <c r="H27" s="598">
        <v>-30</v>
      </c>
      <c r="I27" s="1013"/>
      <c r="J27" s="979"/>
      <c r="K27" s="598">
        <v>-33</v>
      </c>
      <c r="L27" s="1013"/>
      <c r="M27" s="979"/>
      <c r="N27" s="598">
        <v>-17</v>
      </c>
      <c r="O27" s="1013"/>
      <c r="P27" s="1020"/>
      <c r="Q27" s="598">
        <v>-6</v>
      </c>
      <c r="R27" s="1021"/>
      <c r="S27" s="1014"/>
      <c r="T27" s="598">
        <v>-23</v>
      </c>
      <c r="U27" s="983"/>
      <c r="V27" s="1014"/>
      <c r="W27" s="598">
        <v>-22</v>
      </c>
      <c r="X27" s="983"/>
      <c r="Y27" s="1014"/>
      <c r="Z27" s="598">
        <v>-26</v>
      </c>
      <c r="AA27" s="983"/>
      <c r="AB27" s="979"/>
      <c r="AC27" s="713">
        <v>-104</v>
      </c>
      <c r="AD27" s="984"/>
      <c r="AE27" s="984"/>
      <c r="AF27" s="598">
        <v>-77</v>
      </c>
      <c r="AI27" s="977"/>
    </row>
    <row r="28" spans="1:35" ht="14.1" customHeight="1" thickBot="1" x14ac:dyDescent="0.25">
      <c r="B28" s="1022" t="s">
        <v>286</v>
      </c>
      <c r="D28" s="543"/>
      <c r="E28" s="1023">
        <v>-21</v>
      </c>
      <c r="F28" s="971"/>
      <c r="G28" s="972"/>
      <c r="H28" s="1024">
        <v>-28</v>
      </c>
      <c r="I28" s="1025"/>
      <c r="J28" s="972"/>
      <c r="K28" s="1024">
        <v>-31</v>
      </c>
      <c r="L28" s="1025"/>
      <c r="M28" s="972"/>
      <c r="N28" s="1024">
        <v>-15</v>
      </c>
      <c r="O28" s="1025"/>
      <c r="P28" s="1026"/>
      <c r="Q28" s="1024">
        <v>-3</v>
      </c>
      <c r="R28" s="1027"/>
      <c r="S28" s="1028"/>
      <c r="T28" s="1024">
        <v>-20</v>
      </c>
      <c r="U28" s="976"/>
      <c r="V28" s="1028"/>
      <c r="W28" s="1024">
        <v>-21</v>
      </c>
      <c r="X28" s="976"/>
      <c r="Y28" s="1028"/>
      <c r="Z28" s="1024">
        <v>-24</v>
      </c>
      <c r="AA28" s="976"/>
      <c r="AB28" s="972"/>
      <c r="AC28" s="1023">
        <v>-95</v>
      </c>
      <c r="AD28" s="977"/>
      <c r="AE28" s="977"/>
      <c r="AF28" s="1024">
        <v>-68</v>
      </c>
      <c r="AI28" s="977"/>
    </row>
    <row r="29" spans="1:35" ht="14.1" customHeight="1" thickTop="1" x14ac:dyDescent="0.2">
      <c r="D29" s="543"/>
      <c r="E29" s="713"/>
      <c r="F29" s="978"/>
      <c r="G29" s="979"/>
      <c r="H29" s="598"/>
      <c r="I29" s="1013"/>
      <c r="J29" s="979"/>
      <c r="K29" s="598"/>
      <c r="L29" s="1013"/>
      <c r="M29" s="979"/>
      <c r="N29" s="598"/>
      <c r="O29" s="1013"/>
      <c r="P29" s="1020"/>
      <c r="Q29" s="598"/>
      <c r="R29" s="1021"/>
      <c r="S29" s="1014"/>
      <c r="T29" s="598"/>
      <c r="U29" s="983"/>
      <c r="V29" s="1014"/>
      <c r="W29" s="598"/>
      <c r="X29" s="983"/>
      <c r="Y29" s="1014"/>
      <c r="Z29" s="598"/>
      <c r="AA29" s="983"/>
      <c r="AB29" s="979"/>
      <c r="AC29" s="713"/>
      <c r="AD29" s="984"/>
      <c r="AE29" s="984"/>
      <c r="AF29" s="598"/>
      <c r="AI29" s="977"/>
    </row>
    <row r="30" spans="1:35" ht="14.1" customHeight="1" x14ac:dyDescent="0.2">
      <c r="A30" s="1697" t="s">
        <v>287</v>
      </c>
      <c r="B30" s="1697"/>
      <c r="D30" s="543"/>
      <c r="E30" s="711"/>
      <c r="F30" s="978"/>
      <c r="G30" s="979"/>
      <c r="H30" s="787"/>
      <c r="I30" s="1013"/>
      <c r="J30" s="979"/>
      <c r="K30" s="787"/>
      <c r="L30" s="1013"/>
      <c r="M30" s="979"/>
      <c r="N30" s="787"/>
      <c r="O30" s="1013"/>
      <c r="P30" s="1020"/>
      <c r="Q30" s="980"/>
      <c r="R30" s="1021"/>
      <c r="S30" s="1014"/>
      <c r="T30" s="787"/>
      <c r="U30" s="983"/>
      <c r="V30" s="1014"/>
      <c r="W30" s="787"/>
      <c r="X30" s="983"/>
      <c r="Y30" s="1014"/>
      <c r="Z30" s="787"/>
      <c r="AA30" s="983"/>
      <c r="AB30" s="979"/>
      <c r="AC30" s="1029"/>
      <c r="AD30" s="984"/>
      <c r="AE30" s="984"/>
      <c r="AF30" s="787"/>
      <c r="AI30" s="977"/>
    </row>
    <row r="31" spans="1:35" ht="14.1" customHeight="1" x14ac:dyDescent="0.2">
      <c r="B31" s="1017" t="s">
        <v>12</v>
      </c>
      <c r="D31" s="543"/>
      <c r="E31" s="1030">
        <v>180</v>
      </c>
      <c r="F31" s="971"/>
      <c r="G31" s="972"/>
      <c r="H31" s="1031">
        <v>251</v>
      </c>
      <c r="I31" s="1025"/>
      <c r="J31" s="972"/>
      <c r="K31" s="1031">
        <v>296</v>
      </c>
      <c r="L31" s="1025"/>
      <c r="M31" s="972"/>
      <c r="N31" s="1031">
        <v>190</v>
      </c>
      <c r="O31" s="1025"/>
      <c r="P31" s="1026"/>
      <c r="Q31" s="1032">
        <v>253</v>
      </c>
      <c r="R31" s="1027"/>
      <c r="S31" s="1028"/>
      <c r="T31" s="1031">
        <v>260</v>
      </c>
      <c r="U31" s="976"/>
      <c r="V31" s="1028"/>
      <c r="W31" s="1031">
        <v>293</v>
      </c>
      <c r="X31" s="976"/>
      <c r="Y31" s="1028"/>
      <c r="Z31" s="1031">
        <v>290</v>
      </c>
      <c r="AA31" s="976"/>
      <c r="AB31" s="972"/>
      <c r="AC31" s="1033">
        <v>917</v>
      </c>
      <c r="AD31" s="977"/>
      <c r="AE31" s="977"/>
      <c r="AF31" s="1031">
        <v>1096</v>
      </c>
      <c r="AI31" s="977"/>
    </row>
    <row r="32" spans="1:35" ht="14.1" customHeight="1" x14ac:dyDescent="0.2">
      <c r="B32" s="1017" t="s">
        <v>499</v>
      </c>
      <c r="D32" s="543"/>
      <c r="E32" s="713">
        <v>-119</v>
      </c>
      <c r="F32" s="978"/>
      <c r="G32" s="979"/>
      <c r="H32" s="554">
        <v>-120</v>
      </c>
      <c r="I32" s="1013"/>
      <c r="J32" s="979"/>
      <c r="K32" s="554">
        <v>-119</v>
      </c>
      <c r="L32" s="1013"/>
      <c r="M32" s="979"/>
      <c r="N32" s="554">
        <v>-121</v>
      </c>
      <c r="O32" s="1013"/>
      <c r="P32" s="1020"/>
      <c r="Q32" s="598">
        <v>-122</v>
      </c>
      <c r="R32" s="1021"/>
      <c r="S32" s="1014"/>
      <c r="T32" s="554">
        <v>-123</v>
      </c>
      <c r="U32" s="983"/>
      <c r="V32" s="1014"/>
      <c r="W32" s="554">
        <v>-123</v>
      </c>
      <c r="X32" s="983"/>
      <c r="Y32" s="1014"/>
      <c r="Z32" s="554">
        <v>-124</v>
      </c>
      <c r="AA32" s="983"/>
      <c r="AB32" s="979"/>
      <c r="AC32" s="564">
        <v>-479</v>
      </c>
      <c r="AD32" s="984"/>
      <c r="AE32" s="984"/>
      <c r="AF32" s="554">
        <v>-492</v>
      </c>
      <c r="AI32" s="977"/>
    </row>
    <row r="33" spans="1:35" ht="24" x14ac:dyDescent="0.2">
      <c r="B33" s="943" t="s">
        <v>540</v>
      </c>
      <c r="D33" s="543"/>
      <c r="E33" s="720">
        <v>-73</v>
      </c>
      <c r="F33" s="978"/>
      <c r="G33" s="979"/>
      <c r="H33" s="555">
        <v>-75</v>
      </c>
      <c r="I33" s="1013"/>
      <c r="J33" s="979"/>
      <c r="K33" s="555">
        <v>-78</v>
      </c>
      <c r="L33" s="1013"/>
      <c r="M33" s="979"/>
      <c r="N33" s="555">
        <v>-81</v>
      </c>
      <c r="O33" s="1013"/>
      <c r="P33" s="1020"/>
      <c r="Q33" s="555">
        <v>-83</v>
      </c>
      <c r="R33" s="1021"/>
      <c r="S33" s="1014"/>
      <c r="T33" s="555">
        <v>-83</v>
      </c>
      <c r="U33" s="983"/>
      <c r="V33" s="1014"/>
      <c r="W33" s="555">
        <v>-85</v>
      </c>
      <c r="X33" s="983"/>
      <c r="Y33" s="1014"/>
      <c r="Z33" s="555">
        <v>-83</v>
      </c>
      <c r="AA33" s="983"/>
      <c r="AB33" s="979"/>
      <c r="AC33" s="713">
        <v>-307</v>
      </c>
      <c r="AD33" s="984"/>
      <c r="AE33" s="984"/>
      <c r="AF33" s="555">
        <v>-334</v>
      </c>
      <c r="AI33" s="977"/>
    </row>
    <row r="34" spans="1:35" ht="14.1" customHeight="1" thickBot="1" x14ac:dyDescent="0.25">
      <c r="B34" s="1022" t="s">
        <v>288</v>
      </c>
      <c r="D34" s="543"/>
      <c r="E34" s="1034">
        <v>-12</v>
      </c>
      <c r="F34" s="971"/>
      <c r="G34" s="972"/>
      <c r="H34" s="1035">
        <v>56</v>
      </c>
      <c r="I34" s="1025"/>
      <c r="J34" s="972"/>
      <c r="K34" s="1035">
        <v>99</v>
      </c>
      <c r="L34" s="1025"/>
      <c r="M34" s="972"/>
      <c r="N34" s="1035">
        <v>-12</v>
      </c>
      <c r="O34" s="1025"/>
      <c r="P34" s="1026"/>
      <c r="Q34" s="1035">
        <v>48</v>
      </c>
      <c r="R34" s="1027"/>
      <c r="S34" s="1028"/>
      <c r="T34" s="1035">
        <v>54</v>
      </c>
      <c r="U34" s="976"/>
      <c r="V34" s="1028"/>
      <c r="W34" s="1035">
        <v>85</v>
      </c>
      <c r="X34" s="976"/>
      <c r="Y34" s="1028"/>
      <c r="Z34" s="1035">
        <v>83</v>
      </c>
      <c r="AA34" s="976"/>
      <c r="AB34" s="972"/>
      <c r="AC34" s="1023">
        <v>131</v>
      </c>
      <c r="AD34" s="977"/>
      <c r="AE34" s="977"/>
      <c r="AF34" s="1035">
        <v>270</v>
      </c>
      <c r="AI34" s="977"/>
    </row>
    <row r="35" spans="1:35" ht="14.1" customHeight="1" thickTop="1" x14ac:dyDescent="0.2">
      <c r="D35" s="543"/>
      <c r="E35" s="579"/>
      <c r="F35" s="544"/>
      <c r="G35" s="542"/>
      <c r="H35" s="649"/>
      <c r="I35" s="635"/>
      <c r="J35" s="542"/>
      <c r="K35" s="649"/>
      <c r="L35" s="635"/>
      <c r="M35" s="542"/>
      <c r="N35" s="649"/>
      <c r="O35" s="635"/>
      <c r="P35" s="543"/>
      <c r="Q35" s="649"/>
      <c r="R35" s="544"/>
      <c r="S35" s="542"/>
      <c r="T35" s="649"/>
      <c r="U35" s="635"/>
      <c r="V35" s="542"/>
      <c r="W35" s="649"/>
      <c r="X35" s="635"/>
      <c r="Y35" s="542"/>
      <c r="Z35" s="649"/>
      <c r="AA35" s="635"/>
      <c r="AB35" s="542"/>
      <c r="AC35" s="549"/>
      <c r="AF35" s="649"/>
      <c r="AI35" s="977"/>
    </row>
    <row r="36" spans="1:35" ht="24.75" customHeight="1" thickBot="1" x14ac:dyDescent="0.25">
      <c r="A36" s="1036" t="s">
        <v>333</v>
      </c>
      <c r="B36" s="1037" t="s">
        <v>473</v>
      </c>
      <c r="D36" s="543"/>
      <c r="E36" s="899">
        <v>-5</v>
      </c>
      <c r="F36" s="971"/>
      <c r="G36" s="972"/>
      <c r="H36" s="833">
        <v>68</v>
      </c>
      <c r="I36" s="1011"/>
      <c r="J36" s="972"/>
      <c r="K36" s="833">
        <v>106</v>
      </c>
      <c r="L36" s="1011"/>
      <c r="M36" s="972"/>
      <c r="N36" s="833">
        <v>1</v>
      </c>
      <c r="O36" s="1011"/>
      <c r="P36" s="1018"/>
      <c r="Q36" s="833">
        <v>64</v>
      </c>
      <c r="R36" s="1019"/>
      <c r="S36" s="779"/>
      <c r="T36" s="833">
        <v>72</v>
      </c>
      <c r="U36" s="976"/>
      <c r="V36" s="779"/>
      <c r="W36" s="833">
        <v>92</v>
      </c>
      <c r="X36" s="976"/>
      <c r="Y36" s="779"/>
      <c r="Z36" s="833">
        <v>97</v>
      </c>
      <c r="AA36" s="976"/>
      <c r="AB36" s="972"/>
      <c r="AC36" s="1038">
        <v>170</v>
      </c>
      <c r="AD36" s="977"/>
      <c r="AE36" s="977"/>
      <c r="AF36" s="833">
        <v>325</v>
      </c>
      <c r="AI36" s="977"/>
    </row>
    <row r="37" spans="1:35" ht="12" customHeight="1" thickTop="1" x14ac:dyDescent="0.2">
      <c r="D37" s="660"/>
      <c r="E37" s="985"/>
      <c r="F37" s="986"/>
      <c r="G37" s="542"/>
      <c r="H37" s="542"/>
      <c r="I37" s="635"/>
      <c r="J37" s="542"/>
      <c r="K37" s="542"/>
      <c r="L37" s="635"/>
      <c r="M37" s="542"/>
      <c r="N37" s="542"/>
      <c r="O37" s="635"/>
      <c r="P37" s="660"/>
      <c r="Q37" s="1039"/>
      <c r="R37" s="986"/>
      <c r="S37" s="542"/>
      <c r="T37" s="542"/>
      <c r="U37" s="635"/>
      <c r="V37" s="542"/>
      <c r="W37" s="542"/>
      <c r="X37" s="635"/>
      <c r="Y37" s="542"/>
      <c r="Z37" s="542"/>
      <c r="AA37" s="635"/>
      <c r="AB37" s="542"/>
      <c r="AC37" s="542"/>
      <c r="AF37" s="542"/>
    </row>
    <row r="38" spans="1:35" ht="12" customHeight="1" x14ac:dyDescent="0.2">
      <c r="L38" s="635"/>
      <c r="M38" s="542"/>
      <c r="N38" s="542"/>
      <c r="O38" s="542"/>
      <c r="P38" s="635"/>
      <c r="Y38" s="542"/>
      <c r="Z38" s="542"/>
      <c r="AA38" s="542"/>
    </row>
    <row r="39" spans="1:35" ht="24.75" customHeight="1" x14ac:dyDescent="0.2">
      <c r="A39" s="1010"/>
      <c r="B39" s="1040"/>
    </row>
  </sheetData>
  <sheetProtection formatCells="0" formatColumns="0" formatRows="0" insertColumns="0" insertRows="0" insertHyperlinks="0" deleteColumns="0" deleteRows="0" sort="0" autoFilter="0" pivotTables="0"/>
  <customSheetViews>
    <customSheetView guid="{37FF72F6-90B1-42B8-8DBF-DD3FAC5BA85D}" fitToPage="1">
      <selection activeCell="A17" sqref="A17:B17"/>
      <pageMargins left="0.25" right="0.25" top="0.5" bottom="0.5" header="0.3" footer="0.3"/>
      <printOptions horizontalCentered="1"/>
      <pageSetup scale="64"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64"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64"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4" orientation="landscape" r:id="rId4"/>
      <headerFooter>
        <oddFooter>&amp;L&amp;K0070C0The Allstate Corporation 4Q19 Supplement&amp;R&amp;K000000&amp;A</oddFooter>
      </headerFooter>
    </customSheetView>
    <customSheetView guid="{0B7FDDCE-76D6-4341-B795-862A34477CB3}" fitToPage="1">
      <selection sqref="A1:AF1"/>
      <pageMargins left="0.25" right="0.25" top="0.5" bottom="0.5" header="0.3" footer="0.3"/>
      <printOptions horizontalCentered="1"/>
      <pageSetup scale="64"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64" orientation="landscape" r:id="rId6"/>
      <headerFooter>
        <oddFooter>&amp;L&amp;K0070C0The Allstate Corporation 4Q19 Supplement&amp;R&amp;K000000&amp;A</oddFooter>
      </headerFooter>
    </customSheetView>
  </customSheetViews>
  <mergeCells count="23">
    <mergeCell ref="A1:AF1"/>
    <mergeCell ref="A2:AF2"/>
    <mergeCell ref="A16:B16"/>
    <mergeCell ref="A17:B17"/>
    <mergeCell ref="A13:B13"/>
    <mergeCell ref="A14:B14"/>
    <mergeCell ref="A10:B10"/>
    <mergeCell ref="A8:B8"/>
    <mergeCell ref="A4:B4"/>
    <mergeCell ref="A18:B18"/>
    <mergeCell ref="A19:B19"/>
    <mergeCell ref="AC4:AF4"/>
    <mergeCell ref="A25:B25"/>
    <mergeCell ref="A30:B30"/>
    <mergeCell ref="A21:B21"/>
    <mergeCell ref="A22:B22"/>
    <mergeCell ref="A23:B23"/>
    <mergeCell ref="A20:B20"/>
    <mergeCell ref="A9:B9"/>
    <mergeCell ref="A11:B11"/>
    <mergeCell ref="A12:B12"/>
    <mergeCell ref="D4:Z4"/>
    <mergeCell ref="A15:B15"/>
  </mergeCells>
  <printOptions horizontalCentered="1"/>
  <pageMargins left="0.25" right="0.25" top="0.5" bottom="0.5" header="0.3" footer="0.3"/>
  <pageSetup scale="64" orientation="landscape" r:id="rId7"/>
  <headerFooter>
    <oddFooter>&amp;L&amp;K0070C0The Allstate Corporation 4Q19 Supplement&amp;R&amp;K000000&amp;A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AB50"/>
  <sheetViews>
    <sheetView zoomScaleNormal="100" workbookViewId="0">
      <selection sqref="A1:AA1"/>
    </sheetView>
  </sheetViews>
  <sheetFormatPr defaultColWidth="13.7109375" defaultRowHeight="12.75" x14ac:dyDescent="0.2"/>
  <cols>
    <col min="1" max="1" width="3" style="942" customWidth="1"/>
    <col min="2" max="2" width="46.140625" style="942" customWidth="1"/>
    <col min="3" max="4" width="2.28515625" style="942" customWidth="1"/>
    <col min="5" max="5" width="9.7109375" style="942" customWidth="1"/>
    <col min="6" max="7" width="2.28515625" style="942" customWidth="1"/>
    <col min="8" max="8" width="9.7109375" style="942" customWidth="1"/>
    <col min="9" max="10" width="2.28515625" style="942" customWidth="1"/>
    <col min="11" max="11" width="9.7109375" style="942" customWidth="1"/>
    <col min="12" max="13" width="2.28515625" style="942" customWidth="1"/>
    <col min="14" max="14" width="9.7109375" style="942" customWidth="1"/>
    <col min="15" max="16" width="2.28515625" style="942" customWidth="1"/>
    <col min="17" max="17" width="9.7109375" style="942" customWidth="1"/>
    <col min="18" max="19" width="2.28515625" style="942" customWidth="1"/>
    <col min="20" max="20" width="9.7109375" style="942" customWidth="1"/>
    <col min="21" max="22" width="2.28515625" style="942" customWidth="1"/>
    <col min="23" max="23" width="9.7109375" style="942" customWidth="1"/>
    <col min="24" max="25" width="2.28515625" style="942" customWidth="1"/>
    <col min="26" max="26" width="9.7109375" style="942" customWidth="1"/>
    <col min="27" max="27" width="2.28515625" style="942" customWidth="1"/>
    <col min="28" max="28" width="2.28515625" style="635" customWidth="1"/>
    <col min="29" max="29" width="10.28515625" style="942" customWidth="1"/>
    <col min="30" max="31" width="2.28515625" style="942" customWidth="1"/>
    <col min="32" max="32" width="10.28515625" style="942" customWidth="1"/>
    <col min="33" max="33" width="2.28515625" style="942" customWidth="1"/>
    <col min="34" max="16384" width="13.7109375" style="942"/>
  </cols>
  <sheetData>
    <row r="1" spans="1:28" ht="13.5" x14ac:dyDescent="0.25">
      <c r="A1" s="1666" t="s">
        <v>6</v>
      </c>
      <c r="B1" s="1508"/>
      <c r="C1" s="1508"/>
      <c r="D1" s="1508"/>
      <c r="E1" s="1508"/>
      <c r="F1" s="1508"/>
      <c r="G1" s="1508"/>
      <c r="H1" s="1508"/>
      <c r="I1" s="1508"/>
      <c r="J1" s="1508"/>
      <c r="K1" s="1508"/>
      <c r="L1" s="1508"/>
      <c r="M1" s="1508"/>
      <c r="N1" s="1508"/>
      <c r="O1" s="1508"/>
      <c r="P1" s="1508"/>
      <c r="Q1" s="1508"/>
      <c r="R1" s="1508"/>
      <c r="S1" s="1508"/>
      <c r="T1" s="1508"/>
      <c r="U1" s="1508"/>
      <c r="V1" s="1508"/>
      <c r="W1" s="1508"/>
      <c r="X1" s="1508"/>
      <c r="Y1" s="1508"/>
      <c r="Z1" s="1508"/>
      <c r="AA1" s="1508"/>
    </row>
    <row r="2" spans="1:28" ht="13.5" x14ac:dyDescent="0.25">
      <c r="A2" s="1666" t="s">
        <v>314</v>
      </c>
      <c r="B2" s="1508"/>
      <c r="C2" s="1508"/>
      <c r="D2" s="1508"/>
      <c r="E2" s="1508"/>
      <c r="F2" s="1508"/>
      <c r="G2" s="1508"/>
      <c r="H2" s="1508"/>
      <c r="I2" s="1508"/>
      <c r="J2" s="1508"/>
      <c r="K2" s="1508"/>
      <c r="L2" s="1508"/>
      <c r="M2" s="1508"/>
      <c r="N2" s="1508"/>
      <c r="O2" s="1508"/>
      <c r="P2" s="1508"/>
      <c r="Q2" s="1508"/>
      <c r="R2" s="1508"/>
      <c r="S2" s="1508"/>
      <c r="T2" s="1508"/>
      <c r="U2" s="1508"/>
      <c r="V2" s="1508"/>
      <c r="W2" s="1508"/>
      <c r="X2" s="1508"/>
      <c r="Y2" s="1508"/>
      <c r="Z2" s="1508"/>
      <c r="AA2" s="1508"/>
    </row>
    <row r="4" spans="1:28" ht="15.75" customHeight="1" x14ac:dyDescent="0.2">
      <c r="A4" s="1698" t="s">
        <v>45</v>
      </c>
      <c r="B4" s="1508"/>
      <c r="D4" s="1506" t="s">
        <v>9</v>
      </c>
      <c r="E4" s="1506"/>
      <c r="F4" s="1506"/>
      <c r="G4" s="1506"/>
      <c r="H4" s="1506"/>
      <c r="I4" s="1506"/>
      <c r="J4" s="1506"/>
      <c r="K4" s="1506"/>
      <c r="L4" s="1506"/>
      <c r="M4" s="1506"/>
      <c r="N4" s="1506"/>
      <c r="O4" s="1506"/>
      <c r="P4" s="1506"/>
      <c r="Q4" s="1506"/>
      <c r="R4" s="1506"/>
      <c r="S4" s="1506"/>
      <c r="T4" s="1506"/>
      <c r="U4" s="1506"/>
      <c r="V4" s="1506"/>
      <c r="W4" s="1506"/>
      <c r="X4" s="1506"/>
      <c r="Y4" s="1506"/>
      <c r="Z4" s="1506"/>
      <c r="AA4" s="542"/>
    </row>
    <row r="5" spans="1:28" ht="15.75" customHeight="1" x14ac:dyDescent="0.2">
      <c r="M5" s="988"/>
      <c r="N5" s="988"/>
      <c r="O5" s="988"/>
      <c r="P5" s="988"/>
      <c r="Q5" s="988"/>
      <c r="R5" s="988"/>
      <c r="S5" s="542"/>
      <c r="T5" s="542"/>
      <c r="U5" s="542"/>
      <c r="V5" s="542"/>
      <c r="W5" s="542"/>
      <c r="X5" s="542"/>
      <c r="Y5" s="542"/>
      <c r="Z5" s="542"/>
      <c r="AA5" s="969"/>
    </row>
    <row r="6" spans="1:28" ht="25.9" customHeight="1" x14ac:dyDescent="0.25">
      <c r="D6" s="536"/>
      <c r="E6" s="633" t="s">
        <v>630</v>
      </c>
      <c r="F6" s="634"/>
      <c r="G6" s="988"/>
      <c r="H6" s="533" t="s">
        <v>547</v>
      </c>
      <c r="I6" s="534"/>
      <c r="J6" s="988"/>
      <c r="K6" s="533" t="s">
        <v>493</v>
      </c>
      <c r="L6" s="534"/>
      <c r="M6" s="988"/>
      <c r="N6" s="533" t="s">
        <v>326</v>
      </c>
      <c r="O6" s="534"/>
      <c r="P6" s="536"/>
      <c r="Q6" s="989" t="s">
        <v>10</v>
      </c>
      <c r="R6" s="634"/>
      <c r="S6" s="635"/>
      <c r="T6" s="970" t="s">
        <v>327</v>
      </c>
      <c r="U6" s="990"/>
      <c r="V6" s="635"/>
      <c r="W6" s="970" t="s">
        <v>0</v>
      </c>
      <c r="X6" s="990"/>
      <c r="Y6" s="539"/>
      <c r="Z6" s="533" t="s">
        <v>1</v>
      </c>
      <c r="AA6" s="542"/>
      <c r="AB6" s="988"/>
    </row>
    <row r="7" spans="1:28" ht="12" customHeight="1" x14ac:dyDescent="0.2">
      <c r="A7" s="1697" t="s">
        <v>185</v>
      </c>
      <c r="B7" s="1508"/>
      <c r="D7" s="543"/>
      <c r="E7" s="540"/>
      <c r="F7" s="544"/>
      <c r="G7" s="542"/>
      <c r="H7" s="540"/>
      <c r="I7" s="635"/>
      <c r="J7" s="542"/>
      <c r="K7" s="540"/>
      <c r="L7" s="635"/>
      <c r="M7" s="542"/>
      <c r="N7" s="540"/>
      <c r="O7" s="635"/>
      <c r="P7" s="543"/>
      <c r="Q7" s="540"/>
      <c r="R7" s="544"/>
      <c r="S7" s="635"/>
      <c r="T7" s="540"/>
      <c r="U7" s="635"/>
      <c r="V7" s="635"/>
      <c r="W7" s="540"/>
      <c r="X7" s="635"/>
      <c r="Y7" s="542"/>
      <c r="Z7" s="540"/>
      <c r="AA7" s="635"/>
      <c r="AB7" s="988"/>
    </row>
    <row r="8" spans="1:28" ht="12" customHeight="1" x14ac:dyDescent="0.2">
      <c r="A8" s="1508"/>
      <c r="B8" s="1508"/>
      <c r="D8" s="543"/>
      <c r="E8" s="635"/>
      <c r="F8" s="544"/>
      <c r="G8" s="542"/>
      <c r="I8" s="635"/>
      <c r="J8" s="542"/>
      <c r="L8" s="635"/>
      <c r="M8" s="542"/>
      <c r="O8" s="635"/>
      <c r="P8" s="543"/>
      <c r="Q8" s="635"/>
      <c r="R8" s="544"/>
      <c r="S8" s="635"/>
      <c r="T8" s="635"/>
      <c r="U8" s="635"/>
      <c r="V8" s="635"/>
      <c r="W8" s="635"/>
      <c r="X8" s="635"/>
      <c r="Y8" s="542"/>
      <c r="AA8" s="635"/>
      <c r="AB8" s="988"/>
    </row>
    <row r="9" spans="1:28" ht="12" customHeight="1" x14ac:dyDescent="0.2">
      <c r="A9" s="1661" t="s">
        <v>106</v>
      </c>
      <c r="B9" s="1661"/>
      <c r="D9" s="543"/>
      <c r="E9" s="635"/>
      <c r="F9" s="544"/>
      <c r="G9" s="542"/>
      <c r="I9" s="635"/>
      <c r="J9" s="542"/>
      <c r="L9" s="635"/>
      <c r="M9" s="542"/>
      <c r="O9" s="635"/>
      <c r="P9" s="543"/>
      <c r="Q9" s="635"/>
      <c r="R9" s="544"/>
      <c r="S9" s="635"/>
      <c r="T9" s="635"/>
      <c r="U9" s="635"/>
      <c r="V9" s="635"/>
      <c r="W9" s="635"/>
      <c r="X9" s="635"/>
      <c r="Y9" s="542"/>
      <c r="AA9" s="635"/>
      <c r="AB9" s="988"/>
    </row>
    <row r="10" spans="1:28" ht="12" customHeight="1" x14ac:dyDescent="0.2">
      <c r="A10" s="1508"/>
      <c r="B10" s="1508"/>
      <c r="D10" s="543"/>
      <c r="E10" s="635"/>
      <c r="F10" s="544"/>
      <c r="G10" s="542"/>
      <c r="I10" s="635"/>
      <c r="J10" s="542"/>
      <c r="L10" s="635"/>
      <c r="M10" s="542"/>
      <c r="O10" s="635"/>
      <c r="P10" s="543"/>
      <c r="Q10" s="635"/>
      <c r="R10" s="544"/>
      <c r="S10" s="635"/>
      <c r="T10" s="635"/>
      <c r="U10" s="635"/>
      <c r="V10" s="635"/>
      <c r="W10" s="635"/>
      <c r="X10" s="635"/>
      <c r="Y10" s="542"/>
      <c r="AA10" s="635"/>
      <c r="AB10" s="988"/>
    </row>
    <row r="11" spans="1:28" ht="14.1" customHeight="1" thickBot="1" x14ac:dyDescent="0.25">
      <c r="A11" s="1694" t="s">
        <v>291</v>
      </c>
      <c r="B11" s="1694"/>
      <c r="D11" s="543"/>
      <c r="E11" s="833">
        <v>282</v>
      </c>
      <c r="F11" s="971"/>
      <c r="G11" s="972"/>
      <c r="H11" s="833">
        <v>94</v>
      </c>
      <c r="I11" s="973"/>
      <c r="J11" s="972"/>
      <c r="K11" s="833">
        <v>194</v>
      </c>
      <c r="L11" s="973"/>
      <c r="M11" s="972"/>
      <c r="N11" s="833">
        <v>156</v>
      </c>
      <c r="O11" s="973"/>
      <c r="P11" s="974"/>
      <c r="Q11" s="833">
        <v>76</v>
      </c>
      <c r="R11" s="975"/>
      <c r="S11" s="973"/>
      <c r="T11" s="833">
        <v>461</v>
      </c>
      <c r="U11" s="973"/>
      <c r="V11" s="973"/>
      <c r="W11" s="833">
        <v>396</v>
      </c>
      <c r="X11" s="973"/>
      <c r="Y11" s="600"/>
      <c r="Z11" s="833">
        <v>407</v>
      </c>
      <c r="AA11" s="991"/>
      <c r="AB11" s="988"/>
    </row>
    <row r="12" spans="1:28" ht="12" customHeight="1" thickTop="1" x14ac:dyDescent="0.2">
      <c r="A12" s="1508"/>
      <c r="B12" s="1508"/>
      <c r="D12" s="543"/>
      <c r="E12" s="649"/>
      <c r="F12" s="544"/>
      <c r="G12" s="542"/>
      <c r="H12" s="649"/>
      <c r="I12" s="644"/>
      <c r="J12" s="542"/>
      <c r="K12" s="649"/>
      <c r="L12" s="644"/>
      <c r="M12" s="542"/>
      <c r="N12" s="649"/>
      <c r="O12" s="644"/>
      <c r="P12" s="992"/>
      <c r="Q12" s="649"/>
      <c r="R12" s="639"/>
      <c r="S12" s="644"/>
      <c r="T12" s="649"/>
      <c r="U12" s="644"/>
      <c r="V12" s="644"/>
      <c r="W12" s="649"/>
      <c r="X12" s="644"/>
      <c r="Y12" s="549"/>
      <c r="Z12" s="649"/>
      <c r="AA12" s="635"/>
      <c r="AB12" s="988"/>
    </row>
    <row r="13" spans="1:28" ht="12" customHeight="1" x14ac:dyDescent="0.2">
      <c r="A13" s="1661" t="s">
        <v>107</v>
      </c>
      <c r="B13" s="1661"/>
      <c r="D13" s="543"/>
      <c r="E13" s="644"/>
      <c r="F13" s="544"/>
      <c r="G13" s="542"/>
      <c r="H13" s="993"/>
      <c r="I13" s="644"/>
      <c r="J13" s="542"/>
      <c r="K13" s="993"/>
      <c r="L13" s="644"/>
      <c r="M13" s="542"/>
      <c r="N13" s="993"/>
      <c r="O13" s="644"/>
      <c r="P13" s="992"/>
      <c r="Q13" s="993"/>
      <c r="R13" s="639"/>
      <c r="S13" s="644"/>
      <c r="T13" s="644"/>
      <c r="U13" s="644"/>
      <c r="V13" s="644"/>
      <c r="W13" s="644"/>
      <c r="X13" s="644"/>
      <c r="Y13" s="549"/>
      <c r="Z13" s="644"/>
      <c r="AA13" s="635"/>
      <c r="AB13" s="988"/>
    </row>
    <row r="14" spans="1:28" ht="12" customHeight="1" x14ac:dyDescent="0.2">
      <c r="A14" s="1508"/>
      <c r="B14" s="1508"/>
      <c r="D14" s="543"/>
      <c r="E14" s="644"/>
      <c r="F14" s="544"/>
      <c r="G14" s="542"/>
      <c r="H14" s="993"/>
      <c r="I14" s="644"/>
      <c r="J14" s="542"/>
      <c r="K14" s="993"/>
      <c r="L14" s="644"/>
      <c r="M14" s="542"/>
      <c r="N14" s="993"/>
      <c r="O14" s="644"/>
      <c r="P14" s="992"/>
      <c r="Q14" s="993"/>
      <c r="R14" s="639"/>
      <c r="S14" s="644"/>
      <c r="T14" s="644"/>
      <c r="U14" s="644"/>
      <c r="V14" s="644"/>
      <c r="W14" s="644"/>
      <c r="X14" s="644"/>
      <c r="Y14" s="549"/>
      <c r="Z14" s="644"/>
      <c r="AA14" s="635"/>
      <c r="AB14" s="988"/>
    </row>
    <row r="15" spans="1:28" ht="12" customHeight="1" x14ac:dyDescent="0.2">
      <c r="A15" s="1694" t="s">
        <v>347</v>
      </c>
      <c r="B15" s="1694"/>
      <c r="D15" s="543"/>
      <c r="E15" s="600">
        <v>4949</v>
      </c>
      <c r="F15" s="971"/>
      <c r="G15" s="972"/>
      <c r="H15" s="819">
        <v>5119</v>
      </c>
      <c r="I15" s="994"/>
      <c r="J15" s="972"/>
      <c r="K15" s="819">
        <v>5029</v>
      </c>
      <c r="L15" s="994"/>
      <c r="M15" s="972"/>
      <c r="N15" s="819">
        <v>5009</v>
      </c>
      <c r="O15" s="994"/>
      <c r="P15" s="992"/>
      <c r="Q15" s="819">
        <v>4950</v>
      </c>
      <c r="R15" s="639"/>
      <c r="S15" s="644"/>
      <c r="T15" s="644"/>
      <c r="U15" s="644"/>
      <c r="V15" s="644"/>
      <c r="W15" s="644"/>
      <c r="X15" s="644"/>
      <c r="Y15" s="549"/>
      <c r="Z15" s="644"/>
      <c r="AA15" s="635"/>
      <c r="AB15" s="988"/>
    </row>
    <row r="16" spans="1:28" ht="14.1" customHeight="1" thickBot="1" x14ac:dyDescent="0.25">
      <c r="A16" s="1694" t="s">
        <v>315</v>
      </c>
      <c r="B16" s="1694"/>
      <c r="D16" s="543"/>
      <c r="E16" s="598">
        <v>5625</v>
      </c>
      <c r="F16" s="978"/>
      <c r="G16" s="979"/>
      <c r="H16" s="598">
        <v>5552</v>
      </c>
      <c r="I16" s="995"/>
      <c r="J16" s="979"/>
      <c r="K16" s="598">
        <v>5437</v>
      </c>
      <c r="L16" s="995"/>
      <c r="M16" s="979"/>
      <c r="N16" s="598">
        <v>5277.7517980000002</v>
      </c>
      <c r="O16" s="995"/>
      <c r="P16" s="546"/>
      <c r="Q16" s="598">
        <v>4949</v>
      </c>
      <c r="R16" s="996"/>
      <c r="S16" s="994"/>
      <c r="T16" s="833">
        <v>5119</v>
      </c>
      <c r="U16" s="994"/>
      <c r="V16" s="994"/>
      <c r="W16" s="833">
        <v>5029</v>
      </c>
      <c r="X16" s="994"/>
      <c r="Y16" s="997"/>
      <c r="Z16" s="833">
        <v>5009</v>
      </c>
      <c r="AA16" s="991"/>
      <c r="AB16" s="988"/>
    </row>
    <row r="17" spans="1:28" ht="12" customHeight="1" thickTop="1" x14ac:dyDescent="0.2">
      <c r="A17" s="1694"/>
      <c r="B17" s="1694"/>
      <c r="D17" s="543"/>
      <c r="E17" s="644"/>
      <c r="F17" s="544"/>
      <c r="G17" s="542"/>
      <c r="H17" s="549"/>
      <c r="I17" s="644"/>
      <c r="J17" s="542"/>
      <c r="K17" s="549"/>
      <c r="L17" s="644"/>
      <c r="M17" s="542"/>
      <c r="N17" s="549"/>
      <c r="O17" s="644"/>
      <c r="P17" s="992"/>
      <c r="Q17" s="549"/>
      <c r="R17" s="639"/>
      <c r="S17" s="644"/>
      <c r="T17" s="549"/>
      <c r="U17" s="644"/>
      <c r="V17" s="644"/>
      <c r="W17" s="549"/>
      <c r="X17" s="644"/>
      <c r="Y17" s="549"/>
      <c r="Z17" s="549"/>
      <c r="AA17" s="635"/>
      <c r="AB17" s="988"/>
    </row>
    <row r="18" spans="1:28" ht="14.1" customHeight="1" thickBot="1" x14ac:dyDescent="0.25">
      <c r="A18" s="1694" t="s">
        <v>311</v>
      </c>
      <c r="B18" s="1694"/>
      <c r="D18" s="543"/>
      <c r="E18" s="833">
        <v>5287</v>
      </c>
      <c r="F18" s="971"/>
      <c r="G18" s="972"/>
      <c r="H18" s="833">
        <v>5336</v>
      </c>
      <c r="I18" s="994"/>
      <c r="J18" s="972"/>
      <c r="K18" s="833">
        <v>5233</v>
      </c>
      <c r="L18" s="994"/>
      <c r="M18" s="972"/>
      <c r="N18" s="833">
        <v>5144.3758989999997</v>
      </c>
      <c r="O18" s="994"/>
      <c r="P18" s="992"/>
      <c r="Q18" s="833">
        <v>4949.5</v>
      </c>
      <c r="R18" s="639"/>
      <c r="S18" s="644"/>
      <c r="T18" s="525"/>
      <c r="U18" s="644"/>
      <c r="V18" s="644"/>
      <c r="W18" s="525"/>
      <c r="X18" s="644"/>
      <c r="Y18" s="549"/>
      <c r="Z18" s="525"/>
      <c r="AA18" s="635"/>
      <c r="AB18" s="988"/>
    </row>
    <row r="19" spans="1:28" ht="12" customHeight="1" thickTop="1" x14ac:dyDescent="0.2">
      <c r="A19" s="1694"/>
      <c r="B19" s="1694"/>
      <c r="D19" s="543"/>
      <c r="E19" s="649"/>
      <c r="F19" s="544"/>
      <c r="G19" s="542"/>
      <c r="H19" s="993"/>
      <c r="I19" s="644"/>
      <c r="J19" s="542"/>
      <c r="K19" s="993"/>
      <c r="L19" s="644"/>
      <c r="M19" s="542"/>
      <c r="N19" s="993"/>
      <c r="O19" s="644"/>
      <c r="P19" s="992"/>
      <c r="Q19" s="993"/>
      <c r="R19" s="639"/>
      <c r="S19" s="644"/>
      <c r="T19" s="644"/>
      <c r="U19" s="644"/>
      <c r="V19" s="644"/>
      <c r="W19" s="644"/>
      <c r="X19" s="644"/>
      <c r="Y19" s="549"/>
      <c r="Z19" s="644"/>
      <c r="AA19" s="635"/>
      <c r="AB19" s="988"/>
    </row>
    <row r="20" spans="1:28" ht="12.95" customHeight="1" thickBot="1" x14ac:dyDescent="0.25">
      <c r="A20" s="1694" t="s">
        <v>293</v>
      </c>
      <c r="B20" s="1694"/>
      <c r="D20" s="543"/>
      <c r="E20" s="998">
        <v>5.33383771515037</v>
      </c>
      <c r="F20" s="999" t="s">
        <v>239</v>
      </c>
      <c r="G20" s="542"/>
      <c r="H20" s="998">
        <v>1.8</v>
      </c>
      <c r="I20" s="1000" t="s">
        <v>239</v>
      </c>
      <c r="J20" s="542"/>
      <c r="K20" s="998">
        <v>3.7</v>
      </c>
      <c r="L20" s="1000" t="s">
        <v>239</v>
      </c>
      <c r="M20" s="542"/>
      <c r="N20" s="998">
        <v>3</v>
      </c>
      <c r="O20" s="1000" t="s">
        <v>239</v>
      </c>
      <c r="P20" s="1001"/>
      <c r="Q20" s="998">
        <v>1.5</v>
      </c>
      <c r="R20" s="999" t="s">
        <v>239</v>
      </c>
      <c r="S20" s="1002"/>
      <c r="T20" s="998">
        <v>9</v>
      </c>
      <c r="U20" s="1000" t="s">
        <v>239</v>
      </c>
      <c r="V20" s="1002"/>
      <c r="W20" s="998">
        <v>7.9</v>
      </c>
      <c r="X20" s="1000" t="s">
        <v>239</v>
      </c>
      <c r="Y20" s="1003"/>
      <c r="Z20" s="998">
        <v>8.1</v>
      </c>
      <c r="AA20" s="1000" t="s">
        <v>239</v>
      </c>
      <c r="AB20" s="988"/>
    </row>
    <row r="21" spans="1:28" ht="12" customHeight="1" thickTop="1" x14ac:dyDescent="0.2">
      <c r="A21" s="1508"/>
      <c r="B21" s="1508"/>
      <c r="D21" s="543"/>
      <c r="E21" s="649"/>
      <c r="F21" s="544"/>
      <c r="G21" s="542"/>
      <c r="H21" s="649"/>
      <c r="I21" s="644"/>
      <c r="J21" s="542"/>
      <c r="K21" s="649"/>
      <c r="L21" s="644"/>
      <c r="M21" s="542"/>
      <c r="N21" s="649"/>
      <c r="O21" s="644"/>
      <c r="P21" s="992"/>
      <c r="Q21" s="649"/>
      <c r="R21" s="639"/>
      <c r="S21" s="644"/>
      <c r="T21" s="649"/>
      <c r="U21" s="644"/>
      <c r="V21" s="644"/>
      <c r="W21" s="649"/>
      <c r="X21" s="644"/>
      <c r="Y21" s="549"/>
      <c r="Z21" s="649"/>
      <c r="AA21" s="635"/>
      <c r="AB21" s="988"/>
    </row>
    <row r="22" spans="1:28" ht="12" customHeight="1" x14ac:dyDescent="0.2">
      <c r="A22" s="1508"/>
      <c r="B22" s="1508"/>
      <c r="D22" s="543"/>
      <c r="E22" s="644"/>
      <c r="F22" s="544"/>
      <c r="G22" s="542"/>
      <c r="H22" s="993"/>
      <c r="I22" s="644"/>
      <c r="J22" s="542"/>
      <c r="K22" s="993"/>
      <c r="L22" s="644"/>
      <c r="M22" s="542"/>
      <c r="N22" s="993"/>
      <c r="O22" s="644"/>
      <c r="P22" s="992"/>
      <c r="Q22" s="993"/>
      <c r="R22" s="639"/>
      <c r="S22" s="644"/>
      <c r="T22" s="644"/>
      <c r="U22" s="644"/>
      <c r="V22" s="644"/>
      <c r="W22" s="644"/>
      <c r="X22" s="644"/>
      <c r="Y22" s="549"/>
      <c r="Z22" s="644"/>
      <c r="AA22" s="635"/>
      <c r="AB22" s="988"/>
    </row>
    <row r="23" spans="1:28" ht="12" customHeight="1" x14ac:dyDescent="0.2">
      <c r="A23" s="1697" t="s">
        <v>517</v>
      </c>
      <c r="B23" s="1508"/>
      <c r="D23" s="543"/>
      <c r="E23" s="644"/>
      <c r="F23" s="544"/>
      <c r="G23" s="542"/>
      <c r="H23" s="993"/>
      <c r="I23" s="644"/>
      <c r="J23" s="542"/>
      <c r="K23" s="993"/>
      <c r="L23" s="644"/>
      <c r="M23" s="542"/>
      <c r="N23" s="993"/>
      <c r="O23" s="644"/>
      <c r="P23" s="992"/>
      <c r="Q23" s="993"/>
      <c r="R23" s="639"/>
      <c r="S23" s="644"/>
      <c r="T23" s="644"/>
      <c r="U23" s="644"/>
      <c r="V23" s="644"/>
      <c r="W23" s="644"/>
      <c r="X23" s="644"/>
      <c r="Y23" s="549"/>
      <c r="Z23" s="644"/>
      <c r="AA23" s="635"/>
      <c r="AB23" s="988"/>
    </row>
    <row r="24" spans="1:28" ht="12" customHeight="1" x14ac:dyDescent="0.2">
      <c r="A24" s="1508"/>
      <c r="B24" s="1508"/>
      <c r="D24" s="543"/>
      <c r="E24" s="644"/>
      <c r="F24" s="544"/>
      <c r="G24" s="542"/>
      <c r="H24" s="993"/>
      <c r="I24" s="644"/>
      <c r="J24" s="542"/>
      <c r="K24" s="993"/>
      <c r="L24" s="644"/>
      <c r="M24" s="542"/>
      <c r="N24" s="993"/>
      <c r="O24" s="644"/>
      <c r="P24" s="992"/>
      <c r="Q24" s="993"/>
      <c r="R24" s="639"/>
      <c r="S24" s="644"/>
      <c r="T24" s="644"/>
      <c r="U24" s="644"/>
      <c r="V24" s="644"/>
      <c r="W24" s="644"/>
      <c r="X24" s="644"/>
      <c r="Y24" s="549"/>
      <c r="Z24" s="644"/>
      <c r="AA24" s="635"/>
      <c r="AB24" s="988"/>
    </row>
    <row r="25" spans="1:28" ht="12" customHeight="1" x14ac:dyDescent="0.2">
      <c r="A25" s="1661" t="s">
        <v>106</v>
      </c>
      <c r="B25" s="1661"/>
      <c r="D25" s="543"/>
      <c r="E25" s="644"/>
      <c r="F25" s="544"/>
      <c r="G25" s="542"/>
      <c r="H25" s="993"/>
      <c r="I25" s="644"/>
      <c r="J25" s="542"/>
      <c r="K25" s="993"/>
      <c r="L25" s="644"/>
      <c r="M25" s="542"/>
      <c r="N25" s="993"/>
      <c r="O25" s="644"/>
      <c r="P25" s="992"/>
      <c r="Q25" s="993"/>
      <c r="R25" s="639"/>
      <c r="S25" s="644"/>
      <c r="T25" s="644"/>
      <c r="U25" s="644"/>
      <c r="V25" s="644"/>
      <c r="W25" s="644"/>
      <c r="X25" s="644"/>
      <c r="Y25" s="549"/>
      <c r="Z25" s="644"/>
      <c r="AA25" s="635"/>
      <c r="AB25" s="988"/>
    </row>
    <row r="26" spans="1:28" ht="14.1" customHeight="1" thickBot="1" x14ac:dyDescent="0.25">
      <c r="A26" s="1694" t="s">
        <v>294</v>
      </c>
      <c r="B26" s="1694"/>
      <c r="D26" s="543"/>
      <c r="E26" s="833">
        <v>10</v>
      </c>
      <c r="F26" s="971"/>
      <c r="G26" s="972"/>
      <c r="H26" s="833">
        <v>75</v>
      </c>
      <c r="I26" s="973"/>
      <c r="J26" s="972"/>
      <c r="K26" s="833">
        <v>79</v>
      </c>
      <c r="L26" s="973"/>
      <c r="M26" s="972"/>
      <c r="N26" s="833">
        <v>71</v>
      </c>
      <c r="O26" s="973"/>
      <c r="P26" s="974"/>
      <c r="Q26" s="833">
        <v>131</v>
      </c>
      <c r="R26" s="975"/>
      <c r="S26" s="973"/>
      <c r="T26" s="833">
        <v>155</v>
      </c>
      <c r="U26" s="973"/>
      <c r="V26" s="973"/>
      <c r="W26" s="833">
        <v>190</v>
      </c>
      <c r="X26" s="973"/>
      <c r="Y26" s="600"/>
      <c r="Z26" s="833">
        <v>211</v>
      </c>
      <c r="AA26" s="991"/>
      <c r="AB26" s="988"/>
    </row>
    <row r="27" spans="1:28" ht="12" customHeight="1" thickTop="1" x14ac:dyDescent="0.2">
      <c r="A27" s="1508"/>
      <c r="B27" s="1508"/>
      <c r="D27" s="543"/>
      <c r="E27" s="649"/>
      <c r="F27" s="544"/>
      <c r="G27" s="542"/>
      <c r="H27" s="649"/>
      <c r="I27" s="644"/>
      <c r="J27" s="542"/>
      <c r="K27" s="649"/>
      <c r="L27" s="644"/>
      <c r="M27" s="542"/>
      <c r="N27" s="649"/>
      <c r="O27" s="644"/>
      <c r="P27" s="992"/>
      <c r="Q27" s="649"/>
      <c r="R27" s="639"/>
      <c r="S27" s="644"/>
      <c r="T27" s="649"/>
      <c r="U27" s="644"/>
      <c r="V27" s="644"/>
      <c r="W27" s="649"/>
      <c r="X27" s="644"/>
      <c r="Y27" s="549"/>
      <c r="Z27" s="649"/>
      <c r="AA27" s="635"/>
      <c r="AB27" s="988"/>
    </row>
    <row r="28" spans="1:28" ht="12" customHeight="1" x14ac:dyDescent="0.2">
      <c r="A28" s="1661" t="s">
        <v>107</v>
      </c>
      <c r="B28" s="1661"/>
      <c r="D28" s="543"/>
      <c r="E28" s="644"/>
      <c r="F28" s="544"/>
      <c r="G28" s="542"/>
      <c r="H28" s="993"/>
      <c r="I28" s="644"/>
      <c r="J28" s="542"/>
      <c r="K28" s="993"/>
      <c r="L28" s="644"/>
      <c r="M28" s="542"/>
      <c r="N28" s="993"/>
      <c r="O28" s="644"/>
      <c r="P28" s="992"/>
      <c r="Q28" s="993"/>
      <c r="R28" s="639"/>
      <c r="S28" s="644"/>
      <c r="T28" s="644"/>
      <c r="U28" s="644"/>
      <c r="V28" s="644"/>
      <c r="W28" s="644"/>
      <c r="X28" s="644"/>
      <c r="Y28" s="549"/>
      <c r="Z28" s="644"/>
      <c r="AA28" s="635"/>
      <c r="AB28" s="988"/>
    </row>
    <row r="29" spans="1:28" ht="12" customHeight="1" x14ac:dyDescent="0.2">
      <c r="A29" s="1508"/>
      <c r="B29" s="1508"/>
      <c r="D29" s="543"/>
      <c r="E29" s="644"/>
      <c r="F29" s="544"/>
      <c r="G29" s="542"/>
      <c r="H29" s="993"/>
      <c r="I29" s="644"/>
      <c r="J29" s="542"/>
      <c r="K29" s="993"/>
      <c r="L29" s="644"/>
      <c r="M29" s="542"/>
      <c r="N29" s="993"/>
      <c r="O29" s="644"/>
      <c r="P29" s="992"/>
      <c r="Q29" s="993"/>
      <c r="R29" s="639"/>
      <c r="S29" s="644"/>
      <c r="T29" s="644"/>
      <c r="U29" s="644"/>
      <c r="V29" s="644"/>
      <c r="W29" s="644"/>
      <c r="X29" s="644"/>
      <c r="Y29" s="549"/>
      <c r="Z29" s="644"/>
      <c r="AA29" s="635"/>
      <c r="AB29" s="988"/>
    </row>
    <row r="30" spans="1:28" ht="12" customHeight="1" x14ac:dyDescent="0.2">
      <c r="A30" s="1694" t="s">
        <v>347</v>
      </c>
      <c r="B30" s="1694"/>
      <c r="D30" s="543"/>
      <c r="E30" s="600">
        <v>4949</v>
      </c>
      <c r="F30" s="971"/>
      <c r="G30" s="972"/>
      <c r="H30" s="819">
        <v>5119</v>
      </c>
      <c r="I30" s="994"/>
      <c r="J30" s="972"/>
      <c r="K30" s="819">
        <v>5029</v>
      </c>
      <c r="L30" s="994"/>
      <c r="M30" s="972"/>
      <c r="N30" s="819">
        <v>5009</v>
      </c>
      <c r="O30" s="994"/>
      <c r="P30" s="992"/>
      <c r="Q30" s="819">
        <v>4950</v>
      </c>
      <c r="R30" s="639"/>
      <c r="S30" s="644"/>
      <c r="T30" s="644"/>
      <c r="U30" s="644"/>
      <c r="V30" s="644"/>
      <c r="W30" s="644"/>
      <c r="X30" s="644"/>
      <c r="Y30" s="549"/>
      <c r="Z30" s="644"/>
      <c r="AA30" s="635"/>
      <c r="AB30" s="988"/>
    </row>
    <row r="31" spans="1:28" ht="12" customHeight="1" x14ac:dyDescent="0.2">
      <c r="A31" s="1694" t="s">
        <v>118</v>
      </c>
      <c r="B31" s="1694"/>
      <c r="D31" s="543"/>
      <c r="E31" s="555">
        <v>192.923912</v>
      </c>
      <c r="F31" s="978"/>
      <c r="G31" s="979"/>
      <c r="H31" s="555">
        <v>241</v>
      </c>
      <c r="I31" s="995"/>
      <c r="J31" s="979"/>
      <c r="K31" s="555">
        <v>272</v>
      </c>
      <c r="L31" s="995"/>
      <c r="M31" s="979"/>
      <c r="N31" s="555">
        <v>279</v>
      </c>
      <c r="O31" s="995"/>
      <c r="P31" s="992"/>
      <c r="Q31" s="555">
        <v>607</v>
      </c>
      <c r="R31" s="639"/>
      <c r="S31" s="644"/>
      <c r="T31" s="644"/>
      <c r="U31" s="644"/>
      <c r="V31" s="644"/>
      <c r="W31" s="644"/>
      <c r="X31" s="644"/>
      <c r="Y31" s="549"/>
      <c r="Z31" s="644"/>
      <c r="AA31" s="635"/>
      <c r="AB31" s="988"/>
    </row>
    <row r="32" spans="1:28" ht="12.75" customHeight="1" x14ac:dyDescent="0.2">
      <c r="A32" s="1694" t="s">
        <v>295</v>
      </c>
      <c r="B32" s="1694"/>
      <c r="D32" s="543"/>
      <c r="E32" s="886">
        <v>4756.0760879999998</v>
      </c>
      <c r="F32" s="971"/>
      <c r="G32" s="972"/>
      <c r="H32" s="886">
        <v>4878</v>
      </c>
      <c r="I32" s="994"/>
      <c r="J32" s="972"/>
      <c r="K32" s="886">
        <v>4757</v>
      </c>
      <c r="L32" s="994"/>
      <c r="M32" s="972"/>
      <c r="N32" s="886">
        <v>4730</v>
      </c>
      <c r="O32" s="994"/>
      <c r="P32" s="992"/>
      <c r="Q32" s="886">
        <v>4343</v>
      </c>
      <c r="R32" s="639"/>
      <c r="S32" s="644"/>
      <c r="T32" s="644"/>
      <c r="U32" s="644"/>
      <c r="V32" s="644"/>
      <c r="W32" s="644"/>
      <c r="X32" s="644"/>
      <c r="Y32" s="549"/>
      <c r="Z32" s="644"/>
      <c r="AA32" s="635"/>
      <c r="AB32" s="988"/>
    </row>
    <row r="33" spans="1:28" ht="12" customHeight="1" x14ac:dyDescent="0.2">
      <c r="A33" s="1694"/>
      <c r="B33" s="1694"/>
      <c r="D33" s="543"/>
      <c r="E33" s="644"/>
      <c r="F33" s="544"/>
      <c r="G33" s="542"/>
      <c r="H33" s="993"/>
      <c r="I33" s="644"/>
      <c r="J33" s="542"/>
      <c r="K33" s="993"/>
      <c r="L33" s="644"/>
      <c r="M33" s="542"/>
      <c r="N33" s="993"/>
      <c r="O33" s="644"/>
      <c r="P33" s="992"/>
      <c r="Q33" s="993"/>
      <c r="R33" s="639"/>
      <c r="S33" s="644"/>
      <c r="T33" s="644"/>
      <c r="U33" s="644"/>
      <c r="V33" s="644"/>
      <c r="W33" s="644"/>
      <c r="X33" s="644"/>
      <c r="Y33" s="549"/>
      <c r="Z33" s="644"/>
      <c r="AA33" s="635"/>
      <c r="AB33" s="988"/>
    </row>
    <row r="34" spans="1:28" ht="14.1" customHeight="1" x14ac:dyDescent="0.2">
      <c r="A34" s="1694" t="s">
        <v>528</v>
      </c>
      <c r="B34" s="1694"/>
      <c r="D34" s="543"/>
      <c r="E34" s="600">
        <v>5625</v>
      </c>
      <c r="F34" s="971"/>
      <c r="G34" s="972"/>
      <c r="H34" s="819">
        <v>5552</v>
      </c>
      <c r="I34" s="994"/>
      <c r="J34" s="972"/>
      <c r="K34" s="819">
        <v>5437</v>
      </c>
      <c r="L34" s="994"/>
      <c r="M34" s="972"/>
      <c r="N34" s="819">
        <v>5277.7517980000002</v>
      </c>
      <c r="O34" s="994"/>
      <c r="P34" s="974"/>
      <c r="Q34" s="819">
        <v>4949</v>
      </c>
      <c r="R34" s="975"/>
      <c r="S34" s="973"/>
      <c r="T34" s="600">
        <v>5119</v>
      </c>
      <c r="U34" s="973"/>
      <c r="V34" s="973"/>
      <c r="W34" s="600">
        <v>5029</v>
      </c>
      <c r="X34" s="973"/>
      <c r="Y34" s="600"/>
      <c r="Z34" s="600">
        <v>5009</v>
      </c>
      <c r="AA34" s="991"/>
      <c r="AB34" s="988"/>
    </row>
    <row r="35" spans="1:28" ht="12" customHeight="1" x14ac:dyDescent="0.2">
      <c r="A35" s="1694" t="s">
        <v>115</v>
      </c>
      <c r="B35" s="1694"/>
      <c r="D35" s="543"/>
      <c r="E35" s="555">
        <v>604</v>
      </c>
      <c r="F35" s="978"/>
      <c r="G35" s="979"/>
      <c r="H35" s="598">
        <v>585</v>
      </c>
      <c r="I35" s="995"/>
      <c r="J35" s="979"/>
      <c r="K35" s="598">
        <v>502</v>
      </c>
      <c r="L35" s="995"/>
      <c r="M35" s="979"/>
      <c r="N35" s="598">
        <v>427.83724599999999</v>
      </c>
      <c r="O35" s="995"/>
      <c r="P35" s="981"/>
      <c r="Q35" s="598">
        <v>192.923912</v>
      </c>
      <c r="R35" s="982"/>
      <c r="S35" s="980"/>
      <c r="T35" s="598">
        <v>241</v>
      </c>
      <c r="U35" s="980"/>
      <c r="V35" s="980"/>
      <c r="W35" s="598">
        <v>272</v>
      </c>
      <c r="X35" s="980"/>
      <c r="Y35" s="598"/>
      <c r="Z35" s="598">
        <v>279</v>
      </c>
      <c r="AA35" s="1004"/>
      <c r="AB35" s="988"/>
    </row>
    <row r="36" spans="1:28" ht="14.25" customHeight="1" thickBot="1" x14ac:dyDescent="0.25">
      <c r="A36" s="1694" t="s">
        <v>296</v>
      </c>
      <c r="B36" s="1694"/>
      <c r="D36" s="543"/>
      <c r="E36" s="886">
        <v>5021</v>
      </c>
      <c r="F36" s="971"/>
      <c r="G36" s="972"/>
      <c r="H36" s="1005">
        <v>4967</v>
      </c>
      <c r="I36" s="994"/>
      <c r="J36" s="972"/>
      <c r="K36" s="1005">
        <v>4935</v>
      </c>
      <c r="L36" s="994"/>
      <c r="M36" s="972"/>
      <c r="N36" s="1005">
        <v>4849.9145520000002</v>
      </c>
      <c r="O36" s="994"/>
      <c r="P36" s="974"/>
      <c r="Q36" s="1005">
        <v>4756.0760879999998</v>
      </c>
      <c r="R36" s="975"/>
      <c r="S36" s="973"/>
      <c r="T36" s="1006">
        <v>4878</v>
      </c>
      <c r="U36" s="973"/>
      <c r="V36" s="973"/>
      <c r="W36" s="1006">
        <v>4757</v>
      </c>
      <c r="X36" s="973"/>
      <c r="Y36" s="600"/>
      <c r="Z36" s="1006">
        <v>4730</v>
      </c>
      <c r="AA36" s="991"/>
      <c r="AB36" s="988"/>
    </row>
    <row r="37" spans="1:28" ht="12" customHeight="1" thickTop="1" x14ac:dyDescent="0.2">
      <c r="A37" s="1694"/>
      <c r="B37" s="1694"/>
      <c r="D37" s="543"/>
      <c r="E37" s="644"/>
      <c r="F37" s="544"/>
      <c r="G37" s="542"/>
      <c r="H37" s="549"/>
      <c r="I37" s="644"/>
      <c r="J37" s="542"/>
      <c r="K37" s="549"/>
      <c r="L37" s="644"/>
      <c r="M37" s="542"/>
      <c r="N37" s="549"/>
      <c r="O37" s="644"/>
      <c r="P37" s="992"/>
      <c r="Q37" s="549"/>
      <c r="R37" s="639"/>
      <c r="S37" s="644"/>
      <c r="T37" s="549"/>
      <c r="U37" s="644"/>
      <c r="V37" s="644"/>
      <c r="W37" s="549"/>
      <c r="X37" s="644"/>
      <c r="Y37" s="549"/>
      <c r="Z37" s="549"/>
      <c r="AA37" s="635"/>
      <c r="AB37" s="988"/>
    </row>
    <row r="38" spans="1:28" ht="14.1" customHeight="1" thickBot="1" x14ac:dyDescent="0.25">
      <c r="A38" s="1694" t="s">
        <v>297</v>
      </c>
      <c r="B38" s="1694"/>
      <c r="D38" s="543"/>
      <c r="E38" s="833">
        <v>4888.5380439999999</v>
      </c>
      <c r="F38" s="971"/>
      <c r="G38" s="972"/>
      <c r="H38" s="833">
        <v>4923</v>
      </c>
      <c r="I38" s="994"/>
      <c r="J38" s="972"/>
      <c r="K38" s="833">
        <v>4846</v>
      </c>
      <c r="L38" s="994"/>
      <c r="M38" s="972"/>
      <c r="N38" s="833">
        <v>4789.9572760000001</v>
      </c>
      <c r="O38" s="994"/>
      <c r="P38" s="992"/>
      <c r="Q38" s="833">
        <v>4549.5380439999999</v>
      </c>
      <c r="R38" s="639"/>
      <c r="S38" s="644"/>
      <c r="T38" s="525"/>
      <c r="U38" s="644"/>
      <c r="V38" s="644"/>
      <c r="W38" s="525"/>
      <c r="X38" s="644"/>
      <c r="Y38" s="549"/>
      <c r="Z38" s="525"/>
      <c r="AA38" s="635"/>
      <c r="AB38" s="988"/>
    </row>
    <row r="39" spans="1:28" ht="12" customHeight="1" thickTop="1" x14ac:dyDescent="0.2">
      <c r="A39" s="1694"/>
      <c r="B39" s="1694"/>
      <c r="D39" s="543"/>
      <c r="E39" s="649"/>
      <c r="F39" s="544"/>
      <c r="G39" s="542"/>
      <c r="H39" s="993"/>
      <c r="I39" s="644"/>
      <c r="J39" s="542"/>
      <c r="K39" s="993"/>
      <c r="L39" s="644"/>
      <c r="M39" s="542"/>
      <c r="N39" s="993"/>
      <c r="O39" s="644"/>
      <c r="P39" s="992"/>
      <c r="Q39" s="993"/>
      <c r="R39" s="639"/>
      <c r="S39" s="644"/>
      <c r="T39" s="644"/>
      <c r="U39" s="644"/>
      <c r="V39" s="644"/>
      <c r="W39" s="644"/>
      <c r="X39" s="644"/>
      <c r="Y39" s="549"/>
      <c r="Z39" s="644"/>
      <c r="AA39" s="635"/>
      <c r="AB39" s="988"/>
    </row>
    <row r="40" spans="1:28" ht="12.95" customHeight="1" thickBot="1" x14ac:dyDescent="0.25">
      <c r="A40" s="1694" t="s">
        <v>298</v>
      </c>
      <c r="B40" s="1694"/>
      <c r="D40" s="543"/>
      <c r="E40" s="998">
        <v>0.20456013454316099</v>
      </c>
      <c r="F40" s="999" t="s">
        <v>239</v>
      </c>
      <c r="G40" s="542"/>
      <c r="H40" s="998">
        <v>1.5</v>
      </c>
      <c r="I40" s="1000" t="s">
        <v>239</v>
      </c>
      <c r="J40" s="542"/>
      <c r="K40" s="998">
        <v>1.6</v>
      </c>
      <c r="L40" s="1000" t="s">
        <v>239</v>
      </c>
      <c r="M40" s="542"/>
      <c r="N40" s="998">
        <v>1.5</v>
      </c>
      <c r="O40" s="1000" t="s">
        <v>239</v>
      </c>
      <c r="P40" s="1001"/>
      <c r="Q40" s="998">
        <v>2.9</v>
      </c>
      <c r="R40" s="999" t="s">
        <v>239</v>
      </c>
      <c r="S40" s="1002"/>
      <c r="T40" s="998">
        <v>3.2</v>
      </c>
      <c r="U40" s="1000" t="s">
        <v>239</v>
      </c>
      <c r="V40" s="1002"/>
      <c r="W40" s="998">
        <v>4</v>
      </c>
      <c r="X40" s="1000" t="s">
        <v>239</v>
      </c>
      <c r="Y40" s="1003"/>
      <c r="Z40" s="998">
        <v>4.5</v>
      </c>
      <c r="AA40" s="1000" t="s">
        <v>239</v>
      </c>
      <c r="AB40" s="988"/>
    </row>
    <row r="41" spans="1:28" ht="12" customHeight="1" thickTop="1" x14ac:dyDescent="0.2">
      <c r="A41" s="1694"/>
      <c r="B41" s="1694"/>
      <c r="D41" s="543"/>
      <c r="E41" s="649"/>
      <c r="F41" s="544"/>
      <c r="G41" s="542"/>
      <c r="H41" s="649"/>
      <c r="I41" s="644"/>
      <c r="J41" s="542"/>
      <c r="K41" s="649"/>
      <c r="L41" s="644"/>
      <c r="M41" s="542"/>
      <c r="N41" s="649"/>
      <c r="O41" s="644"/>
      <c r="P41" s="992"/>
      <c r="Q41" s="649"/>
      <c r="R41" s="639"/>
      <c r="S41" s="644"/>
      <c r="T41" s="649"/>
      <c r="U41" s="644"/>
      <c r="V41" s="644"/>
      <c r="W41" s="649"/>
      <c r="X41" s="644"/>
      <c r="Y41" s="549"/>
      <c r="Z41" s="649"/>
      <c r="AA41" s="635"/>
      <c r="AB41" s="988"/>
    </row>
    <row r="42" spans="1:28" ht="12" customHeight="1" x14ac:dyDescent="0.2">
      <c r="A42" s="1694" t="s">
        <v>316</v>
      </c>
      <c r="B42" s="1694"/>
      <c r="D42" s="543"/>
      <c r="E42" s="644"/>
      <c r="F42" s="544"/>
      <c r="G42" s="542"/>
      <c r="H42" s="993"/>
      <c r="I42" s="644"/>
      <c r="J42" s="542"/>
      <c r="K42" s="993"/>
      <c r="L42" s="644"/>
      <c r="M42" s="542"/>
      <c r="N42" s="993"/>
      <c r="O42" s="644"/>
      <c r="P42" s="992"/>
      <c r="Q42" s="993"/>
      <c r="R42" s="639"/>
      <c r="S42" s="644"/>
      <c r="T42" s="644"/>
      <c r="U42" s="644"/>
      <c r="V42" s="644"/>
      <c r="W42" s="644"/>
      <c r="X42" s="644"/>
      <c r="Y42" s="549"/>
      <c r="Z42" s="644"/>
      <c r="AA42" s="635"/>
      <c r="AB42" s="988"/>
    </row>
    <row r="43" spans="1:28" ht="12" customHeight="1" x14ac:dyDescent="0.2">
      <c r="A43" s="1699" t="s">
        <v>313</v>
      </c>
      <c r="B43" s="1699"/>
      <c r="D43" s="543"/>
      <c r="E43" s="1007">
        <v>14.5</v>
      </c>
      <c r="F43" s="999" t="s">
        <v>239</v>
      </c>
      <c r="G43" s="542"/>
      <c r="H43" s="1008">
        <v>14.2</v>
      </c>
      <c r="I43" s="1000" t="s">
        <v>239</v>
      </c>
      <c r="J43" s="542"/>
      <c r="K43" s="1008">
        <v>13.2</v>
      </c>
      <c r="L43" s="1000" t="s">
        <v>239</v>
      </c>
      <c r="M43" s="542"/>
      <c r="N43" s="1008">
        <v>11.7</v>
      </c>
      <c r="O43" s="1000" t="s">
        <v>239</v>
      </c>
      <c r="P43" s="1001"/>
      <c r="Q43" s="1008">
        <v>10.7</v>
      </c>
      <c r="R43" s="999" t="s">
        <v>239</v>
      </c>
      <c r="S43" s="1002"/>
      <c r="T43" s="1009">
        <v>10.4</v>
      </c>
      <c r="U43" s="1000" t="s">
        <v>239</v>
      </c>
      <c r="V43" s="1002"/>
      <c r="W43" s="1009">
        <v>11.3</v>
      </c>
      <c r="X43" s="1000" t="s">
        <v>239</v>
      </c>
      <c r="Y43" s="1003"/>
      <c r="Z43" s="1009">
        <v>10.6</v>
      </c>
      <c r="AA43" s="1000" t="s">
        <v>239</v>
      </c>
      <c r="AB43" s="988"/>
    </row>
    <row r="44" spans="1:28" ht="12" customHeight="1" x14ac:dyDescent="0.2">
      <c r="A44" s="1699" t="s">
        <v>317</v>
      </c>
      <c r="B44" s="1699"/>
      <c r="D44" s="543"/>
      <c r="E44" s="1007">
        <v>-1.1000000000000001</v>
      </c>
      <c r="F44" s="999" t="s">
        <v>239</v>
      </c>
      <c r="G44" s="542"/>
      <c r="H44" s="1009">
        <v>0.3</v>
      </c>
      <c r="I44" s="1000" t="s">
        <v>239</v>
      </c>
      <c r="J44" s="542"/>
      <c r="K44" s="1009">
        <v>0.5</v>
      </c>
      <c r="L44" s="1000" t="s">
        <v>239</v>
      </c>
      <c r="M44" s="542"/>
      <c r="N44" s="1009">
        <v>0.4</v>
      </c>
      <c r="O44" s="1000" t="s">
        <v>239</v>
      </c>
      <c r="P44" s="1001"/>
      <c r="Q44" s="1009">
        <v>1.9</v>
      </c>
      <c r="R44" s="999" t="s">
        <v>239</v>
      </c>
      <c r="S44" s="1002"/>
      <c r="T44" s="1009">
        <v>2.4</v>
      </c>
      <c r="U44" s="1000" t="s">
        <v>239</v>
      </c>
      <c r="V44" s="1002"/>
      <c r="W44" s="1009">
        <v>3.2</v>
      </c>
      <c r="X44" s="1000" t="s">
        <v>239</v>
      </c>
      <c r="Y44" s="1003"/>
      <c r="Z44" s="1009">
        <v>3.7</v>
      </c>
      <c r="AA44" s="1000" t="s">
        <v>239</v>
      </c>
      <c r="AB44" s="988"/>
    </row>
    <row r="45" spans="1:28" ht="12" customHeight="1" x14ac:dyDescent="0.2">
      <c r="D45" s="660"/>
      <c r="E45" s="985"/>
      <c r="F45" s="986"/>
      <c r="G45" s="542"/>
      <c r="H45" s="635"/>
      <c r="I45" s="635"/>
      <c r="J45" s="542"/>
      <c r="K45" s="635"/>
      <c r="L45" s="635"/>
      <c r="M45" s="542"/>
      <c r="N45" s="635"/>
      <c r="O45" s="635"/>
      <c r="P45" s="660"/>
      <c r="Q45" s="985"/>
      <c r="R45" s="986"/>
      <c r="S45" s="635"/>
      <c r="T45" s="635"/>
      <c r="U45" s="635"/>
      <c r="V45" s="635"/>
      <c r="W45" s="635"/>
      <c r="X45" s="635"/>
      <c r="Y45" s="542"/>
      <c r="Z45" s="635"/>
      <c r="AA45" s="635"/>
      <c r="AB45" s="988"/>
    </row>
    <row r="46" spans="1:28" x14ac:dyDescent="0.2">
      <c r="M46" s="542"/>
      <c r="N46" s="542"/>
      <c r="O46" s="542"/>
      <c r="Y46" s="542"/>
      <c r="Z46" s="542"/>
      <c r="AA46" s="542"/>
    </row>
    <row r="47" spans="1:28" ht="14.25" x14ac:dyDescent="0.2">
      <c r="A47" s="1010" t="s">
        <v>234</v>
      </c>
      <c r="B47" s="1695" t="s">
        <v>121</v>
      </c>
      <c r="C47" s="1508"/>
      <c r="D47" s="1508"/>
      <c r="E47" s="1508"/>
      <c r="F47" s="1508"/>
      <c r="G47" s="1508"/>
      <c r="H47" s="1508"/>
      <c r="I47" s="1508"/>
      <c r="J47" s="1508"/>
      <c r="K47" s="1508"/>
      <c r="L47" s="1508"/>
      <c r="M47" s="1508"/>
      <c r="N47" s="1508"/>
      <c r="O47" s="1508"/>
      <c r="P47" s="1508"/>
      <c r="Q47" s="1508"/>
      <c r="R47" s="1508"/>
      <c r="S47" s="1508"/>
      <c r="T47" s="1508"/>
      <c r="U47" s="1508"/>
      <c r="V47" s="1508"/>
      <c r="W47" s="1508"/>
      <c r="X47" s="1508"/>
      <c r="Y47" s="1508"/>
      <c r="Z47" s="1508"/>
      <c r="AA47" s="1508"/>
    </row>
    <row r="48" spans="1:28" ht="26.25" customHeight="1" x14ac:dyDescent="0.2">
      <c r="A48" s="1010" t="s">
        <v>235</v>
      </c>
      <c r="B48" s="1691" t="s">
        <v>615</v>
      </c>
      <c r="C48" s="1691"/>
      <c r="D48" s="1691"/>
      <c r="E48" s="1691"/>
      <c r="F48" s="1691"/>
      <c r="G48" s="1691"/>
      <c r="H48" s="1691"/>
      <c r="I48" s="1691"/>
      <c r="J48" s="1691"/>
      <c r="K48" s="1691"/>
      <c r="L48" s="1691"/>
      <c r="M48" s="1691"/>
      <c r="N48" s="1691"/>
      <c r="O48" s="1691"/>
      <c r="P48" s="1691"/>
      <c r="Q48" s="1691"/>
      <c r="R48" s="1691"/>
      <c r="S48" s="1691"/>
      <c r="T48" s="1691"/>
      <c r="U48" s="1691"/>
      <c r="V48" s="1691"/>
      <c r="W48" s="1691"/>
      <c r="X48" s="1691"/>
      <c r="Y48" s="1691"/>
      <c r="Z48" s="1691"/>
      <c r="AA48" s="1691"/>
    </row>
    <row r="49" spans="1:27" ht="14.25" customHeight="1" x14ac:dyDescent="0.2">
      <c r="A49" s="1010" t="s">
        <v>236</v>
      </c>
      <c r="B49" s="1695" t="s">
        <v>356</v>
      </c>
      <c r="C49" s="1695"/>
      <c r="D49" s="1695"/>
      <c r="E49" s="1695"/>
      <c r="F49" s="1695"/>
      <c r="G49" s="1695"/>
      <c r="H49" s="1695"/>
      <c r="I49" s="1695"/>
      <c r="J49" s="1695"/>
      <c r="K49" s="1695"/>
      <c r="L49" s="1695"/>
      <c r="M49" s="1695"/>
      <c r="N49" s="1695"/>
      <c r="O49" s="1695"/>
      <c r="P49" s="1695"/>
      <c r="Q49" s="1695"/>
      <c r="R49" s="1695"/>
      <c r="S49" s="1695"/>
      <c r="T49" s="1695"/>
      <c r="U49" s="1695"/>
      <c r="V49" s="1695"/>
      <c r="W49" s="1695"/>
      <c r="X49" s="1695"/>
      <c r="Y49" s="1695"/>
      <c r="Z49" s="1695"/>
      <c r="AA49" s="1695"/>
    </row>
    <row r="50" spans="1:27" ht="27" customHeight="1" x14ac:dyDescent="0.2">
      <c r="A50" s="1010" t="s">
        <v>237</v>
      </c>
      <c r="B50" s="1695" t="s">
        <v>299</v>
      </c>
      <c r="C50" s="1695"/>
      <c r="D50" s="1695"/>
      <c r="E50" s="1695"/>
      <c r="F50" s="1695"/>
      <c r="G50" s="1695"/>
      <c r="H50" s="1695"/>
      <c r="I50" s="1695"/>
      <c r="J50" s="1695"/>
      <c r="K50" s="1695"/>
      <c r="L50" s="1695"/>
      <c r="M50" s="1695"/>
      <c r="N50" s="1695"/>
      <c r="O50" s="1695"/>
      <c r="P50" s="1695"/>
      <c r="Q50" s="1695"/>
      <c r="R50" s="1695"/>
      <c r="S50" s="1695"/>
      <c r="T50" s="1695"/>
      <c r="U50" s="1695"/>
      <c r="V50" s="1695"/>
      <c r="W50" s="1695"/>
      <c r="X50" s="1695"/>
      <c r="Y50" s="1695"/>
      <c r="Z50" s="1695"/>
      <c r="AA50" s="1695"/>
    </row>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80"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80" orientation="landscape" r:id="rId2"/>
      <headerFooter>
        <oddFooter>&amp;L&amp;K0070C0The Allstate Corporation 4Q19 Supplement&amp;R&amp;K000000&amp;A</oddFooter>
      </headerFooter>
    </customSheetView>
    <customSheetView guid="{890510C0-555E-4CA3-90D8-F97D8CDBC7E8}" fitToPage="1">
      <selection sqref="A1:AA1"/>
      <pageMargins left="0.25" right="0.25" top="0.5" bottom="0.5" header="0.3" footer="0.3"/>
      <printOptions horizontalCentered="1"/>
      <pageSetup scale="81" orientation="landscape" r:id="rId3"/>
      <headerFooter>
        <oddFooter>&amp;L&amp;K0070C0The Allstate Corporation 4Q19 Supplement&amp;R&amp;K000000&amp;A</oddFooter>
      </headerFooter>
    </customSheetView>
    <customSheetView guid="{D0B20ABF-5FBA-4802-BB92-8148C3F1B1AD}" fitToPage="1">
      <selection sqref="A1:AA1"/>
      <pageMargins left="0.25" right="0.25" top="0.5" bottom="0.5" header="0.3" footer="0.3"/>
      <printOptions horizontalCentered="1"/>
      <pageSetup scale="81" orientation="landscape" r:id="rId4"/>
      <headerFooter>
        <oddFooter>&amp;L&amp;K0070C0The Allstate Corporation 4Q19 Supplement&amp;R&amp;K000000&amp;A</oddFooter>
      </headerFooter>
    </customSheetView>
    <customSheetView guid="{0B7FDDCE-76D6-4341-B795-862A34477CB3}" fitToPage="1">
      <selection sqref="A1:AA1"/>
      <pageMargins left="0.25" right="0.25" top="0.5" bottom="0.5" header="0.3" footer="0.3"/>
      <printOptions horizontalCentered="1"/>
      <pageSetup scale="81"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80" orientation="landscape" r:id="rId6"/>
      <headerFooter>
        <oddFooter>&amp;L&amp;K0070C0The Allstate Corporation 4Q19 Supplement&amp;R&amp;K000000&amp;A</oddFooter>
      </headerFooter>
    </customSheetView>
  </customSheetViews>
  <mergeCells count="46">
    <mergeCell ref="A9:B9"/>
    <mergeCell ref="A1:AA1"/>
    <mergeCell ref="A2:AA2"/>
    <mergeCell ref="A4:B4"/>
    <mergeCell ref="A7:B7"/>
    <mergeCell ref="A8:B8"/>
    <mergeCell ref="D4:Z4"/>
    <mergeCell ref="A22:B22"/>
    <mergeCell ref="A10:B10"/>
    <mergeCell ref="A11:B11"/>
    <mergeCell ref="A12:B12"/>
    <mergeCell ref="A13:B13"/>
    <mergeCell ref="A14:B14"/>
    <mergeCell ref="A15:B15"/>
    <mergeCell ref="A16:B16"/>
    <mergeCell ref="A18:B18"/>
    <mergeCell ref="A19:B19"/>
    <mergeCell ref="A20:B20"/>
    <mergeCell ref="A21:B21"/>
    <mergeCell ref="A17:B17"/>
    <mergeCell ref="A35:B35"/>
    <mergeCell ref="A23:B23"/>
    <mergeCell ref="A24:B24"/>
    <mergeCell ref="A25:B25"/>
    <mergeCell ref="A26:B26"/>
    <mergeCell ref="A27:B27"/>
    <mergeCell ref="A28:B28"/>
    <mergeCell ref="A29:B29"/>
    <mergeCell ref="A30:B30"/>
    <mergeCell ref="A31:B31"/>
    <mergeCell ref="A32:B32"/>
    <mergeCell ref="A34:B34"/>
    <mergeCell ref="A33:B33"/>
    <mergeCell ref="B50:AA50"/>
    <mergeCell ref="A36:B36"/>
    <mergeCell ref="A38:B38"/>
    <mergeCell ref="A39:B39"/>
    <mergeCell ref="A40:B40"/>
    <mergeCell ref="A41:B41"/>
    <mergeCell ref="A42:B42"/>
    <mergeCell ref="A43:B43"/>
    <mergeCell ref="A44:B44"/>
    <mergeCell ref="B47:AA47"/>
    <mergeCell ref="B48:AA48"/>
    <mergeCell ref="B49:AA49"/>
    <mergeCell ref="A37:B37"/>
  </mergeCells>
  <printOptions horizontalCentered="1"/>
  <pageMargins left="0.25" right="0.25" top="0.5" bottom="0.5" header="0.3" footer="0.3"/>
  <pageSetup scale="80" orientation="landscape" r:id="rId7"/>
  <headerFooter>
    <oddFooter>&amp;L&amp;K0070C0The Allstate Corporation 4Q19 Supplement&amp;R&amp;K000000&amp;A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AI27"/>
  <sheetViews>
    <sheetView zoomScaleNormal="100" workbookViewId="0">
      <selection sqref="A1:AF1"/>
    </sheetView>
  </sheetViews>
  <sheetFormatPr defaultColWidth="13.7109375" defaultRowHeight="12.75" x14ac:dyDescent="0.2"/>
  <cols>
    <col min="1" max="1" width="3" style="1098" customWidth="1"/>
    <col min="2" max="2" width="44.28515625" style="1098" customWidth="1"/>
    <col min="3" max="4" width="2.28515625" style="1098" customWidth="1"/>
    <col min="5" max="5" width="10.28515625" style="1098" customWidth="1"/>
    <col min="6" max="7" width="2.28515625" style="1098" customWidth="1"/>
    <col min="8" max="8" width="10.28515625" style="1098" customWidth="1"/>
    <col min="9" max="10" width="2.28515625" style="1098" customWidth="1"/>
    <col min="11" max="11" width="10.28515625" style="1098" customWidth="1"/>
    <col min="12" max="13" width="2.28515625" style="1098" customWidth="1"/>
    <col min="14" max="14" width="10.28515625" style="1098" customWidth="1"/>
    <col min="15" max="16" width="2.28515625" style="1098" customWidth="1"/>
    <col min="17" max="17" width="10.28515625" style="1098" customWidth="1"/>
    <col min="18" max="19" width="2.28515625" style="1098" customWidth="1"/>
    <col min="20" max="20" width="10.28515625" style="1098" customWidth="1"/>
    <col min="21" max="22" width="2.28515625" style="1098" customWidth="1"/>
    <col min="23" max="23" width="10.28515625" style="1098" customWidth="1"/>
    <col min="24" max="25" width="2.28515625" style="1098" customWidth="1"/>
    <col min="26" max="26" width="10.28515625" style="1098" customWidth="1"/>
    <col min="27" max="28" width="2.28515625" style="1098" customWidth="1"/>
    <col min="29" max="29" width="10.28515625" style="1098" customWidth="1"/>
    <col min="30" max="31" width="2.28515625" style="1098" customWidth="1"/>
    <col min="32" max="32" width="10.28515625" style="1098" customWidth="1"/>
    <col min="33" max="34" width="2.28515625" style="1098" customWidth="1"/>
    <col min="35" max="16384" width="13.7109375" style="1098"/>
  </cols>
  <sheetData>
    <row r="1" spans="1:35" ht="15" customHeight="1" x14ac:dyDescent="0.25">
      <c r="A1" s="1666" t="s">
        <v>6</v>
      </c>
      <c r="B1" s="1666"/>
      <c r="C1" s="1666"/>
      <c r="D1" s="1666"/>
      <c r="E1" s="1666"/>
      <c r="F1" s="1666"/>
      <c r="G1" s="1666"/>
      <c r="H1" s="1666"/>
      <c r="I1" s="1666"/>
      <c r="J1" s="1666"/>
      <c r="K1" s="1666"/>
      <c r="L1" s="1666"/>
      <c r="M1" s="1666"/>
      <c r="N1" s="1666"/>
      <c r="O1" s="1666"/>
      <c r="P1" s="1666"/>
      <c r="Q1" s="1666"/>
      <c r="R1" s="1666"/>
      <c r="S1" s="1666"/>
      <c r="T1" s="1666"/>
      <c r="U1" s="1666"/>
      <c r="V1" s="1666"/>
      <c r="W1" s="1666"/>
      <c r="X1" s="1666"/>
      <c r="Y1" s="1666"/>
      <c r="Z1" s="1666"/>
      <c r="AA1" s="1666"/>
      <c r="AB1" s="1666"/>
      <c r="AC1" s="1666"/>
      <c r="AD1" s="1666"/>
      <c r="AE1" s="1666"/>
      <c r="AF1" s="1666"/>
    </row>
    <row r="2" spans="1:35" ht="13.5" customHeight="1" x14ac:dyDescent="0.25">
      <c r="A2" s="1666" t="s">
        <v>318</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c r="Y2" s="1666"/>
      <c r="Z2" s="1666"/>
      <c r="AA2" s="1666"/>
      <c r="AB2" s="1666"/>
      <c r="AC2" s="1666"/>
      <c r="AD2" s="1666"/>
      <c r="AE2" s="1666"/>
      <c r="AF2" s="1666"/>
    </row>
    <row r="4" spans="1:35" ht="15.75" customHeight="1" x14ac:dyDescent="0.2">
      <c r="A4" s="1667" t="s">
        <v>45</v>
      </c>
      <c r="B4" s="1508"/>
      <c r="D4" s="1506" t="s">
        <v>8</v>
      </c>
      <c r="E4" s="1506"/>
      <c r="F4" s="1506"/>
      <c r="G4" s="1506"/>
      <c r="H4" s="1506"/>
      <c r="I4" s="1506"/>
      <c r="J4" s="1506"/>
      <c r="K4" s="1506"/>
      <c r="L4" s="1506"/>
      <c r="M4" s="1506"/>
      <c r="N4" s="1506"/>
      <c r="O4" s="1506"/>
      <c r="P4" s="1506"/>
      <c r="Q4" s="1506"/>
      <c r="R4" s="1506"/>
      <c r="S4" s="1506"/>
      <c r="T4" s="1506"/>
      <c r="U4" s="1506"/>
      <c r="V4" s="1506"/>
      <c r="W4" s="1506"/>
      <c r="X4" s="1506"/>
      <c r="Y4" s="1506"/>
      <c r="Z4" s="1506"/>
      <c r="AA4" s="542"/>
      <c r="AB4" s="635"/>
      <c r="AC4" s="1507" t="s">
        <v>9</v>
      </c>
      <c r="AD4" s="1508"/>
      <c r="AE4" s="1508"/>
      <c r="AF4" s="1508"/>
    </row>
    <row r="5" spans="1:35" ht="15.75" customHeight="1" x14ac:dyDescent="0.2">
      <c r="M5" s="542"/>
      <c r="N5" s="542"/>
      <c r="O5" s="542"/>
      <c r="P5" s="542"/>
      <c r="Q5" s="542"/>
      <c r="R5" s="542"/>
      <c r="S5" s="542"/>
      <c r="T5" s="542"/>
      <c r="U5" s="542"/>
      <c r="V5" s="542"/>
      <c r="W5" s="542"/>
      <c r="X5" s="542"/>
      <c r="Y5" s="542"/>
      <c r="Z5" s="542"/>
      <c r="AA5" s="969"/>
      <c r="AB5" s="542"/>
      <c r="AC5" s="341"/>
      <c r="AD5" s="341"/>
      <c r="AE5" s="341"/>
      <c r="AF5" s="341"/>
    </row>
    <row r="6" spans="1:35" ht="25.9" customHeight="1" x14ac:dyDescent="0.25">
      <c r="D6" s="536"/>
      <c r="E6" s="633" t="s">
        <v>630</v>
      </c>
      <c r="F6" s="634"/>
      <c r="G6" s="535"/>
      <c r="H6" s="970" t="s">
        <v>547</v>
      </c>
      <c r="I6" s="534"/>
      <c r="J6" s="535"/>
      <c r="K6" s="970" t="s">
        <v>493</v>
      </c>
      <c r="L6" s="534"/>
      <c r="M6" s="535"/>
      <c r="N6" s="970" t="s">
        <v>326</v>
      </c>
      <c r="O6" s="534"/>
      <c r="P6" s="536"/>
      <c r="Q6" s="537" t="s">
        <v>10</v>
      </c>
      <c r="R6" s="538"/>
      <c r="S6" s="539"/>
      <c r="T6" s="970" t="s">
        <v>327</v>
      </c>
      <c r="U6" s="535"/>
      <c r="V6" s="539"/>
      <c r="W6" s="970" t="s">
        <v>0</v>
      </c>
      <c r="X6" s="535"/>
      <c r="Y6" s="539"/>
      <c r="Z6" s="970" t="s">
        <v>1</v>
      </c>
      <c r="AA6" s="535"/>
      <c r="AB6" s="535"/>
      <c r="AC6" s="533" t="s">
        <v>630</v>
      </c>
      <c r="AF6" s="533" t="s">
        <v>10</v>
      </c>
    </row>
    <row r="7" spans="1:35" ht="12" customHeight="1" x14ac:dyDescent="0.2">
      <c r="D7" s="543"/>
      <c r="E7" s="540"/>
      <c r="F7" s="544"/>
      <c r="G7" s="542"/>
      <c r="H7" s="540"/>
      <c r="I7" s="635"/>
      <c r="J7" s="542"/>
      <c r="K7" s="540"/>
      <c r="L7" s="635"/>
      <c r="M7" s="542"/>
      <c r="N7" s="540"/>
      <c r="O7" s="635"/>
      <c r="P7" s="543"/>
      <c r="Q7" s="540"/>
      <c r="R7" s="544"/>
      <c r="S7" s="542"/>
      <c r="T7" s="540"/>
      <c r="U7" s="635"/>
      <c r="V7" s="542"/>
      <c r="W7" s="540"/>
      <c r="X7" s="635"/>
      <c r="Y7" s="542"/>
      <c r="Z7" s="540"/>
      <c r="AA7" s="635"/>
      <c r="AB7" s="542"/>
      <c r="AC7" s="540"/>
      <c r="AF7" s="540"/>
    </row>
    <row r="8" spans="1:35" ht="12" customHeight="1" x14ac:dyDescent="0.2">
      <c r="A8" s="1674" t="s">
        <v>46</v>
      </c>
      <c r="B8" s="1508"/>
      <c r="D8" s="543"/>
      <c r="E8" s="819">
        <v>18</v>
      </c>
      <c r="F8" s="971"/>
      <c r="G8" s="972"/>
      <c r="H8" s="819">
        <v>21</v>
      </c>
      <c r="I8" s="973"/>
      <c r="J8" s="972"/>
      <c r="K8" s="819">
        <v>19</v>
      </c>
      <c r="L8" s="973"/>
      <c r="M8" s="972"/>
      <c r="N8" s="819">
        <v>12</v>
      </c>
      <c r="O8" s="973"/>
      <c r="P8" s="974"/>
      <c r="Q8" s="600">
        <v>15</v>
      </c>
      <c r="R8" s="975"/>
      <c r="S8" s="600"/>
      <c r="T8" s="819">
        <v>20</v>
      </c>
      <c r="U8" s="976"/>
      <c r="V8" s="600"/>
      <c r="W8" s="819">
        <v>23</v>
      </c>
      <c r="X8" s="976"/>
      <c r="Y8" s="600"/>
      <c r="Z8" s="819">
        <v>13</v>
      </c>
      <c r="AA8" s="976"/>
      <c r="AB8" s="972"/>
      <c r="AC8" s="819">
        <v>70</v>
      </c>
      <c r="AD8" s="977"/>
      <c r="AE8" s="977"/>
      <c r="AF8" s="819">
        <v>71</v>
      </c>
      <c r="AI8" s="977"/>
    </row>
    <row r="9" spans="1:35" ht="12" customHeight="1" x14ac:dyDescent="0.2">
      <c r="A9" s="1674" t="s">
        <v>176</v>
      </c>
      <c r="B9" s="1508"/>
      <c r="D9" s="543"/>
      <c r="E9" s="554">
        <v>-27</v>
      </c>
      <c r="F9" s="978"/>
      <c r="G9" s="979"/>
      <c r="H9" s="554">
        <v>-19</v>
      </c>
      <c r="I9" s="980"/>
      <c r="J9" s="979"/>
      <c r="K9" s="554">
        <v>-24</v>
      </c>
      <c r="L9" s="980"/>
      <c r="M9" s="979"/>
      <c r="N9" s="554">
        <v>-21</v>
      </c>
      <c r="O9" s="980"/>
      <c r="P9" s="981"/>
      <c r="Q9" s="713">
        <v>-24</v>
      </c>
      <c r="R9" s="714"/>
      <c r="S9" s="713"/>
      <c r="T9" s="564">
        <v>-28</v>
      </c>
      <c r="U9" s="957"/>
      <c r="V9" s="713"/>
      <c r="W9" s="564">
        <v>-11</v>
      </c>
      <c r="X9" s="957"/>
      <c r="Y9" s="713"/>
      <c r="Z9" s="564">
        <v>-8</v>
      </c>
      <c r="AA9" s="957"/>
      <c r="AB9" s="957"/>
      <c r="AC9" s="564">
        <v>-91</v>
      </c>
      <c r="AD9" s="958"/>
      <c r="AE9" s="958"/>
      <c r="AF9" s="564">
        <v>-71</v>
      </c>
      <c r="AG9" s="1099"/>
      <c r="AH9" s="1099"/>
      <c r="AI9" s="953"/>
    </row>
    <row r="10" spans="1:35" ht="12" customHeight="1" x14ac:dyDescent="0.2">
      <c r="A10" s="1674" t="s">
        <v>27</v>
      </c>
      <c r="B10" s="1508"/>
      <c r="D10" s="543"/>
      <c r="E10" s="554">
        <v>-81</v>
      </c>
      <c r="F10" s="978"/>
      <c r="G10" s="979"/>
      <c r="H10" s="554">
        <v>-80</v>
      </c>
      <c r="I10" s="980"/>
      <c r="J10" s="979"/>
      <c r="K10" s="554">
        <v>-82</v>
      </c>
      <c r="L10" s="980"/>
      <c r="M10" s="979"/>
      <c r="N10" s="554">
        <v>-83</v>
      </c>
      <c r="O10" s="980"/>
      <c r="P10" s="981"/>
      <c r="Q10" s="713">
        <v>-81</v>
      </c>
      <c r="R10" s="714"/>
      <c r="S10" s="713"/>
      <c r="T10" s="564">
        <v>-82</v>
      </c>
      <c r="U10" s="956"/>
      <c r="V10" s="713"/>
      <c r="W10" s="564">
        <v>-86</v>
      </c>
      <c r="X10" s="956"/>
      <c r="Y10" s="713"/>
      <c r="Z10" s="564">
        <v>-83</v>
      </c>
      <c r="AA10" s="956"/>
      <c r="AB10" s="957"/>
      <c r="AC10" s="564">
        <v>-326</v>
      </c>
      <c r="AD10" s="958"/>
      <c r="AE10" s="958"/>
      <c r="AF10" s="564">
        <v>-332</v>
      </c>
      <c r="AG10" s="1099"/>
      <c r="AH10" s="1099"/>
      <c r="AI10" s="953"/>
    </row>
    <row r="11" spans="1:35" s="1099" customFormat="1" ht="12" customHeight="1" x14ac:dyDescent="0.2">
      <c r="A11" s="1543" t="s">
        <v>486</v>
      </c>
      <c r="B11" s="1591"/>
      <c r="D11" s="897"/>
      <c r="E11" s="564">
        <v>20</v>
      </c>
      <c r="F11" s="962"/>
      <c r="G11" s="957"/>
      <c r="H11" s="564">
        <v>19</v>
      </c>
      <c r="I11" s="711"/>
      <c r="J11" s="957"/>
      <c r="K11" s="564">
        <v>19</v>
      </c>
      <c r="L11" s="711"/>
      <c r="M11" s="957"/>
      <c r="N11" s="564">
        <v>20</v>
      </c>
      <c r="O11" s="711"/>
      <c r="P11" s="712"/>
      <c r="Q11" s="713">
        <v>18</v>
      </c>
      <c r="R11" s="714"/>
      <c r="S11" s="713"/>
      <c r="T11" s="564">
        <v>21</v>
      </c>
      <c r="U11" s="956"/>
      <c r="V11" s="713"/>
      <c r="W11" s="564">
        <v>18</v>
      </c>
      <c r="X11" s="956"/>
      <c r="Y11" s="713"/>
      <c r="Z11" s="564">
        <v>17</v>
      </c>
      <c r="AA11" s="956"/>
      <c r="AB11" s="957"/>
      <c r="AC11" s="564">
        <v>78</v>
      </c>
      <c r="AD11" s="958"/>
      <c r="AE11" s="958"/>
      <c r="AF11" s="564">
        <v>74</v>
      </c>
      <c r="AI11" s="953"/>
    </row>
    <row r="12" spans="1:35" ht="12" customHeight="1" x14ac:dyDescent="0.2">
      <c r="A12" s="1674" t="s">
        <v>31</v>
      </c>
      <c r="B12" s="1508"/>
      <c r="D12" s="543"/>
      <c r="E12" s="555">
        <v>-66</v>
      </c>
      <c r="F12" s="978"/>
      <c r="G12" s="979"/>
      <c r="H12" s="555">
        <v>-42</v>
      </c>
      <c r="I12" s="980"/>
      <c r="J12" s="979"/>
      <c r="K12" s="555">
        <v>-30</v>
      </c>
      <c r="L12" s="980"/>
      <c r="M12" s="979"/>
      <c r="N12" s="555">
        <v>-31</v>
      </c>
      <c r="O12" s="980"/>
      <c r="P12" s="981"/>
      <c r="Q12" s="720">
        <v>-43</v>
      </c>
      <c r="R12" s="714"/>
      <c r="S12" s="713"/>
      <c r="T12" s="720">
        <v>-37</v>
      </c>
      <c r="U12" s="956"/>
      <c r="V12" s="713"/>
      <c r="W12" s="720">
        <v>-39</v>
      </c>
      <c r="X12" s="956"/>
      <c r="Y12" s="713"/>
      <c r="Z12" s="720">
        <v>-29</v>
      </c>
      <c r="AA12" s="956"/>
      <c r="AB12" s="957"/>
      <c r="AC12" s="720">
        <v>-169</v>
      </c>
      <c r="AD12" s="958"/>
      <c r="AE12" s="958"/>
      <c r="AF12" s="720">
        <v>-148</v>
      </c>
      <c r="AG12" s="1099"/>
      <c r="AH12" s="1099"/>
      <c r="AI12" s="953"/>
    </row>
    <row r="13" spans="1:35" ht="12.95" customHeight="1" x14ac:dyDescent="0.2">
      <c r="A13" s="1673" t="s">
        <v>267</v>
      </c>
      <c r="B13" s="1673"/>
      <c r="D13" s="543"/>
      <c r="E13" s="554">
        <v>-136</v>
      </c>
      <c r="F13" s="978"/>
      <c r="G13" s="979"/>
      <c r="H13" s="554">
        <v>-101</v>
      </c>
      <c r="I13" s="980"/>
      <c r="J13" s="979"/>
      <c r="K13" s="554">
        <v>-98</v>
      </c>
      <c r="L13" s="980"/>
      <c r="M13" s="979"/>
      <c r="N13" s="554">
        <v>-103</v>
      </c>
      <c r="O13" s="980"/>
      <c r="P13" s="981"/>
      <c r="Q13" s="598">
        <v>-115</v>
      </c>
      <c r="R13" s="982"/>
      <c r="S13" s="598"/>
      <c r="T13" s="554">
        <v>-106</v>
      </c>
      <c r="U13" s="983"/>
      <c r="V13" s="598"/>
      <c r="W13" s="554">
        <v>-95</v>
      </c>
      <c r="X13" s="983"/>
      <c r="Y13" s="598"/>
      <c r="Z13" s="554">
        <v>-90</v>
      </c>
      <c r="AA13" s="983"/>
      <c r="AB13" s="979"/>
      <c r="AC13" s="554">
        <v>-438</v>
      </c>
      <c r="AD13" s="984"/>
      <c r="AE13" s="984"/>
      <c r="AF13" s="554">
        <v>-406</v>
      </c>
      <c r="AI13" s="977"/>
    </row>
    <row r="14" spans="1:35" ht="12" customHeight="1" x14ac:dyDescent="0.2">
      <c r="A14" s="1508"/>
      <c r="B14" s="1508"/>
      <c r="D14" s="543"/>
      <c r="E14" s="787"/>
      <c r="F14" s="978"/>
      <c r="G14" s="979"/>
      <c r="H14" s="787"/>
      <c r="I14" s="980"/>
      <c r="J14" s="979"/>
      <c r="K14" s="787"/>
      <c r="L14" s="980"/>
      <c r="M14" s="979"/>
      <c r="N14" s="787"/>
      <c r="O14" s="980"/>
      <c r="P14" s="981"/>
      <c r="Q14" s="980"/>
      <c r="R14" s="982"/>
      <c r="S14" s="598"/>
      <c r="T14" s="787"/>
      <c r="U14" s="983"/>
      <c r="V14" s="598"/>
      <c r="W14" s="787"/>
      <c r="X14" s="983"/>
      <c r="Y14" s="598"/>
      <c r="Z14" s="787"/>
      <c r="AA14" s="983"/>
      <c r="AB14" s="979"/>
      <c r="AC14" s="787"/>
      <c r="AD14" s="984"/>
      <c r="AE14" s="984"/>
      <c r="AF14" s="787"/>
      <c r="AI14" s="977"/>
    </row>
    <row r="15" spans="1:35" ht="12" customHeight="1" x14ac:dyDescent="0.2">
      <c r="A15" s="1674" t="s">
        <v>39</v>
      </c>
      <c r="B15" s="1508"/>
      <c r="D15" s="543"/>
      <c r="E15" s="554">
        <v>9</v>
      </c>
      <c r="F15" s="978"/>
      <c r="G15" s="979"/>
      <c r="H15" s="554">
        <v>2</v>
      </c>
      <c r="I15" s="980"/>
      <c r="J15" s="979"/>
      <c r="K15" s="554">
        <v>7</v>
      </c>
      <c r="L15" s="980"/>
      <c r="M15" s="979"/>
      <c r="N15" s="554">
        <v>1</v>
      </c>
      <c r="O15" s="980"/>
      <c r="P15" s="981"/>
      <c r="Q15" s="598">
        <v>-20</v>
      </c>
      <c r="R15" s="982"/>
      <c r="S15" s="598"/>
      <c r="T15" s="554">
        <v>0</v>
      </c>
      <c r="U15" s="983"/>
      <c r="V15" s="598"/>
      <c r="W15" s="554">
        <v>-9</v>
      </c>
      <c r="X15" s="983"/>
      <c r="Y15" s="598"/>
      <c r="Z15" s="554">
        <v>-1</v>
      </c>
      <c r="AA15" s="983"/>
      <c r="AB15" s="979"/>
      <c r="AC15" s="554">
        <v>19</v>
      </c>
      <c r="AD15" s="984"/>
      <c r="AE15" s="984"/>
      <c r="AF15" s="554">
        <v>-30</v>
      </c>
      <c r="AI15" s="977"/>
    </row>
    <row r="16" spans="1:35" ht="25.5" customHeight="1" x14ac:dyDescent="0.2">
      <c r="A16" s="1674" t="s">
        <v>480</v>
      </c>
      <c r="B16" s="1508"/>
      <c r="D16" s="543"/>
      <c r="E16" s="554">
        <v>199</v>
      </c>
      <c r="F16" s="978"/>
      <c r="G16" s="979"/>
      <c r="H16" s="554">
        <v>-179</v>
      </c>
      <c r="I16" s="980"/>
      <c r="J16" s="979"/>
      <c r="K16" s="554">
        <v>-99</v>
      </c>
      <c r="L16" s="980"/>
      <c r="M16" s="979"/>
      <c r="N16" s="554">
        <v>-11</v>
      </c>
      <c r="O16" s="980"/>
      <c r="P16" s="981"/>
      <c r="Q16" s="598">
        <v>-395</v>
      </c>
      <c r="R16" s="982"/>
      <c r="S16" s="598"/>
      <c r="T16" s="554">
        <v>30</v>
      </c>
      <c r="U16" s="983"/>
      <c r="V16" s="598"/>
      <c r="W16" s="554">
        <v>6</v>
      </c>
      <c r="X16" s="983"/>
      <c r="Y16" s="598"/>
      <c r="Z16" s="554">
        <v>-11</v>
      </c>
      <c r="AA16" s="983"/>
      <c r="AB16" s="979"/>
      <c r="AC16" s="554">
        <v>-90</v>
      </c>
      <c r="AD16" s="984"/>
      <c r="AE16" s="984"/>
      <c r="AF16" s="554">
        <v>-370</v>
      </c>
      <c r="AI16" s="977"/>
    </row>
    <row r="17" spans="1:35" ht="12" customHeight="1" x14ac:dyDescent="0.2">
      <c r="A17" s="1674" t="s">
        <v>319</v>
      </c>
      <c r="B17" s="1508"/>
      <c r="D17" s="543"/>
      <c r="E17" s="554">
        <v>0</v>
      </c>
      <c r="F17" s="978"/>
      <c r="G17" s="979"/>
      <c r="H17" s="554">
        <v>0</v>
      </c>
      <c r="I17" s="980"/>
      <c r="J17" s="979"/>
      <c r="K17" s="554">
        <v>0</v>
      </c>
      <c r="L17" s="980"/>
      <c r="M17" s="979"/>
      <c r="N17" s="554">
        <v>0</v>
      </c>
      <c r="O17" s="980"/>
      <c r="P17" s="981"/>
      <c r="Q17" s="598">
        <v>-7</v>
      </c>
      <c r="R17" s="982"/>
      <c r="S17" s="598"/>
      <c r="T17" s="554">
        <v>0</v>
      </c>
      <c r="U17" s="983"/>
      <c r="V17" s="598"/>
      <c r="W17" s="554">
        <v>0</v>
      </c>
      <c r="X17" s="983"/>
      <c r="Y17" s="598"/>
      <c r="Z17" s="554">
        <v>0</v>
      </c>
      <c r="AA17" s="983"/>
      <c r="AB17" s="979"/>
      <c r="AC17" s="554">
        <v>0</v>
      </c>
      <c r="AD17" s="984"/>
      <c r="AE17" s="984"/>
      <c r="AF17" s="554">
        <v>-7</v>
      </c>
      <c r="AI17" s="977"/>
    </row>
    <row r="18" spans="1:35" ht="12" customHeight="1" x14ac:dyDescent="0.2">
      <c r="A18" s="1674" t="s">
        <v>178</v>
      </c>
      <c r="B18" s="1508"/>
      <c r="D18" s="543"/>
      <c r="E18" s="555">
        <v>0</v>
      </c>
      <c r="F18" s="978"/>
      <c r="G18" s="979"/>
      <c r="H18" s="555">
        <v>0</v>
      </c>
      <c r="I18" s="980"/>
      <c r="J18" s="979"/>
      <c r="K18" s="555">
        <v>0</v>
      </c>
      <c r="L18" s="980"/>
      <c r="M18" s="979"/>
      <c r="N18" s="555">
        <v>0</v>
      </c>
      <c r="O18" s="980"/>
      <c r="P18" s="981"/>
      <c r="Q18" s="555">
        <v>0</v>
      </c>
      <c r="R18" s="982"/>
      <c r="S18" s="598"/>
      <c r="T18" s="555">
        <v>-15</v>
      </c>
      <c r="U18" s="983"/>
      <c r="V18" s="598"/>
      <c r="W18" s="555">
        <v>0</v>
      </c>
      <c r="X18" s="983"/>
      <c r="Y18" s="598"/>
      <c r="Z18" s="555">
        <v>0</v>
      </c>
      <c r="AA18" s="983"/>
      <c r="AB18" s="979"/>
      <c r="AC18" s="555">
        <v>0</v>
      </c>
      <c r="AD18" s="984"/>
      <c r="AE18" s="984"/>
      <c r="AF18" s="555">
        <v>-15</v>
      </c>
      <c r="AI18" s="977"/>
    </row>
    <row r="19" spans="1:35" ht="14.1" customHeight="1" thickBot="1" x14ac:dyDescent="0.25">
      <c r="A19" s="1673" t="s">
        <v>65</v>
      </c>
      <c r="B19" s="1673"/>
      <c r="D19" s="543"/>
      <c r="E19" s="829">
        <v>72</v>
      </c>
      <c r="F19" s="971"/>
      <c r="G19" s="972"/>
      <c r="H19" s="829">
        <v>-278</v>
      </c>
      <c r="I19" s="973"/>
      <c r="J19" s="972"/>
      <c r="K19" s="829">
        <v>-190</v>
      </c>
      <c r="L19" s="973"/>
      <c r="M19" s="972"/>
      <c r="N19" s="829">
        <v>-113</v>
      </c>
      <c r="O19" s="973"/>
      <c r="P19" s="974"/>
      <c r="Q19" s="829">
        <v>-537</v>
      </c>
      <c r="R19" s="975"/>
      <c r="S19" s="600"/>
      <c r="T19" s="829">
        <v>-91</v>
      </c>
      <c r="U19" s="976"/>
      <c r="V19" s="600"/>
      <c r="W19" s="829">
        <v>-98</v>
      </c>
      <c r="X19" s="976"/>
      <c r="Y19" s="600"/>
      <c r="Z19" s="829">
        <v>-102</v>
      </c>
      <c r="AA19" s="976"/>
      <c r="AB19" s="972"/>
      <c r="AC19" s="829">
        <v>-509</v>
      </c>
      <c r="AD19" s="977"/>
      <c r="AE19" s="977"/>
      <c r="AF19" s="829">
        <v>-828</v>
      </c>
      <c r="AI19" s="977"/>
    </row>
    <row r="20" spans="1:35" ht="12" customHeight="1" thickTop="1" x14ac:dyDescent="0.2">
      <c r="D20" s="660"/>
      <c r="E20" s="985"/>
      <c r="F20" s="986"/>
      <c r="G20" s="542"/>
      <c r="H20" s="542"/>
      <c r="I20" s="635"/>
      <c r="J20" s="542"/>
      <c r="K20" s="542"/>
      <c r="L20" s="635"/>
      <c r="M20" s="542"/>
      <c r="N20" s="542"/>
      <c r="O20" s="635"/>
      <c r="P20" s="660"/>
      <c r="Q20" s="987"/>
      <c r="R20" s="986"/>
      <c r="S20" s="542"/>
      <c r="T20" s="542"/>
      <c r="U20" s="635"/>
      <c r="V20" s="542"/>
      <c r="W20" s="542"/>
      <c r="X20" s="635"/>
      <c r="Y20" s="542"/>
      <c r="Z20" s="542"/>
      <c r="AA20" s="635"/>
      <c r="AB20" s="542"/>
      <c r="AC20" s="668"/>
      <c r="AF20" s="668"/>
    </row>
    <row r="21" spans="1:35" x14ac:dyDescent="0.2">
      <c r="M21" s="542"/>
      <c r="N21" s="542"/>
      <c r="O21" s="542"/>
      <c r="Y21" s="542"/>
      <c r="Z21" s="542"/>
      <c r="AA21" s="542"/>
      <c r="AB21" s="635"/>
    </row>
    <row r="22" spans="1:35" ht="15.75" customHeight="1" x14ac:dyDescent="0.2">
      <c r="A22" s="1100"/>
      <c r="B22" s="1100"/>
      <c r="Z22" s="635"/>
      <c r="AA22" s="635"/>
      <c r="AB22" s="635"/>
      <c r="AC22" s="635"/>
      <c r="AD22" s="635"/>
      <c r="AE22" s="635"/>
      <c r="AF22" s="635"/>
    </row>
    <row r="23" spans="1:35" x14ac:dyDescent="0.2">
      <c r="AA23" s="635"/>
      <c r="AB23" s="635"/>
    </row>
    <row r="24" spans="1:35" x14ac:dyDescent="0.2">
      <c r="AA24" s="635"/>
      <c r="AB24" s="635"/>
    </row>
    <row r="25" spans="1:35" ht="15.75" customHeight="1" x14ac:dyDescent="0.2">
      <c r="T25" s="1100"/>
      <c r="AA25" s="635"/>
      <c r="AB25" s="635"/>
    </row>
    <row r="26" spans="1:35" x14ac:dyDescent="0.2">
      <c r="AA26" s="635"/>
      <c r="AB26" s="635"/>
    </row>
    <row r="27" spans="1:35" x14ac:dyDescent="0.2">
      <c r="AA27" s="635"/>
      <c r="AB27" s="635"/>
    </row>
  </sheetData>
  <sheetProtection formatCells="0" formatColumns="0" formatRows="0" insertColumns="0" insertRows="0" insertHyperlinks="0" deleteColumns="0" deleteRows="0" sort="0" autoFilter="0" pivotTables="0"/>
  <customSheetViews>
    <customSheetView guid="{37FF72F6-90B1-42B8-8DBF-DD3FAC5BA85D}" fitToPage="1">
      <selection activeCell="Q32" sqref="Q32"/>
      <pageMargins left="0.25" right="0.25" top="0.5" bottom="0.5" header="0.3" footer="0.3"/>
      <printOptions horizontalCentered="1"/>
      <pageSetup scale="67"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67"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68"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8" orientation="landscape" r:id="rId4"/>
      <headerFooter>
        <oddFooter>&amp;L&amp;K0070C0The Allstate Corporation 4Q19 Supplement&amp;R&amp;K000000&amp;A</oddFooter>
      </headerFooter>
    </customSheetView>
    <customSheetView guid="{0B7FDDCE-76D6-4341-B795-862A34477CB3}" fitToPage="1">
      <selection sqref="A1:AF1"/>
      <pageMargins left="0.25" right="0.25" top="0.5" bottom="0.5" header="0.3" footer="0.3"/>
      <printOptions horizontalCentered="1"/>
      <pageSetup scale="68"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67" orientation="landscape" r:id="rId6"/>
      <headerFooter>
        <oddFooter>&amp;L&amp;K0070C0The Allstate Corporation 4Q19 Supplement&amp;R&amp;K000000&amp;A</oddFooter>
      </headerFooter>
    </customSheetView>
  </customSheetViews>
  <mergeCells count="17">
    <mergeCell ref="A4:B4"/>
    <mergeCell ref="A8:B8"/>
    <mergeCell ref="A1:AF1"/>
    <mergeCell ref="A2:AF2"/>
    <mergeCell ref="AC4:AF4"/>
    <mergeCell ref="D4:Z4"/>
    <mergeCell ref="A19:B19"/>
    <mergeCell ref="A13:B13"/>
    <mergeCell ref="A14:B14"/>
    <mergeCell ref="A15:B15"/>
    <mergeCell ref="A16:B16"/>
    <mergeCell ref="A17:B17"/>
    <mergeCell ref="A12:B12"/>
    <mergeCell ref="A9:B9"/>
    <mergeCell ref="A10:B10"/>
    <mergeCell ref="A11:B11"/>
    <mergeCell ref="A18:B18"/>
  </mergeCells>
  <printOptions horizontalCentered="1"/>
  <pageMargins left="0.25" right="0.25" top="0.5" bottom="0.5" header="0.3" footer="0.3"/>
  <pageSetup scale="67" orientation="landscape" r:id="rId7"/>
  <headerFooter>
    <oddFooter>&amp;L&amp;K0070C0The Allstate Corporation 4Q19 Supplement&amp;R&amp;K000000&amp;A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82B7-F0FB-4698-8439-561888716D0C}">
  <sheetPr>
    <pageSetUpPr fitToPage="1"/>
  </sheetPr>
  <dimension ref="A1:AA43"/>
  <sheetViews>
    <sheetView zoomScaleNormal="100" zoomScaleSheetLayoutView="100" workbookViewId="0">
      <selection sqref="A1:Z1"/>
    </sheetView>
  </sheetViews>
  <sheetFormatPr defaultColWidth="13.7109375" defaultRowHeight="12.75" x14ac:dyDescent="0.2"/>
  <cols>
    <col min="1" max="1" width="3" style="1260" customWidth="1"/>
    <col min="2" max="2" width="36.7109375" style="1260" customWidth="1"/>
    <col min="3" max="4" width="2.28515625" style="1260" customWidth="1"/>
    <col min="5" max="5" width="10.28515625" style="1260" customWidth="1"/>
    <col min="6" max="7" width="2.28515625" style="1260" customWidth="1"/>
    <col min="8" max="8" width="10.28515625" style="1260" customWidth="1"/>
    <col min="9" max="10" width="2.28515625" style="1260" customWidth="1"/>
    <col min="11" max="11" width="10.28515625" style="1260" customWidth="1"/>
    <col min="12" max="13" width="2.28515625" style="1260" customWidth="1"/>
    <col min="14" max="14" width="10.28515625" style="1260" customWidth="1"/>
    <col min="15" max="16" width="2.28515625" style="1260" customWidth="1"/>
    <col min="17" max="17" width="10.28515625" style="1260" customWidth="1"/>
    <col min="18" max="19" width="2.28515625" style="1260" customWidth="1"/>
    <col min="20" max="20" width="10.28515625" style="1260" customWidth="1"/>
    <col min="21" max="22" width="2.28515625" style="1260" customWidth="1"/>
    <col min="23" max="23" width="10.28515625" style="1260" customWidth="1"/>
    <col min="24" max="25" width="2.28515625" style="1260" customWidth="1"/>
    <col min="26" max="26" width="10.28515625" style="1260" customWidth="1"/>
    <col min="27" max="27" width="2.28515625" style="1260" customWidth="1"/>
    <col min="28" max="16384" width="13.7109375" style="1260"/>
  </cols>
  <sheetData>
    <row r="1" spans="1:27" ht="13.5"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row>
    <row r="2" spans="1:27" ht="13.5" customHeight="1" x14ac:dyDescent="0.25">
      <c r="A2" s="1629" t="s">
        <v>204</v>
      </c>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row>
    <row r="3" spans="1:27" x14ac:dyDescent="0.2">
      <c r="E3" s="766"/>
    </row>
    <row r="4" spans="1:27" ht="25.9" customHeight="1" x14ac:dyDescent="0.2">
      <c r="A4" s="1652" t="s">
        <v>45</v>
      </c>
      <c r="B4" s="1700"/>
      <c r="D4" s="337"/>
      <c r="E4" s="340" t="s">
        <v>622</v>
      </c>
      <c r="F4" s="338"/>
      <c r="G4" s="344"/>
      <c r="H4" s="340" t="s">
        <v>606</v>
      </c>
      <c r="I4" s="1261"/>
      <c r="J4" s="1261"/>
      <c r="K4" s="334" t="s">
        <v>556</v>
      </c>
      <c r="N4" s="336" t="s">
        <v>557</v>
      </c>
      <c r="P4" s="337"/>
      <c r="Q4" s="333" t="s">
        <v>698</v>
      </c>
      <c r="R4" s="338"/>
      <c r="S4" s="1261"/>
      <c r="T4" s="340" t="s">
        <v>503</v>
      </c>
      <c r="U4" s="1261"/>
      <c r="W4" s="334" t="s">
        <v>504</v>
      </c>
      <c r="Z4" s="334" t="s">
        <v>558</v>
      </c>
    </row>
    <row r="5" spans="1:27" ht="12" customHeight="1" x14ac:dyDescent="0.2">
      <c r="D5" s="342"/>
      <c r="E5" s="341"/>
      <c r="F5" s="343"/>
      <c r="G5" s="344"/>
      <c r="H5" s="344"/>
      <c r="I5" s="345"/>
      <c r="J5" s="344"/>
      <c r="K5" s="341"/>
      <c r="N5" s="341"/>
      <c r="P5" s="342"/>
      <c r="Q5" s="341"/>
      <c r="R5" s="343"/>
      <c r="S5" s="344"/>
      <c r="T5" s="344"/>
      <c r="U5" s="345"/>
      <c r="W5" s="341"/>
      <c r="Z5" s="341"/>
    </row>
    <row r="6" spans="1:27" ht="12" customHeight="1" x14ac:dyDescent="0.2">
      <c r="A6" s="1649" t="s">
        <v>559</v>
      </c>
      <c r="B6" s="1606"/>
      <c r="D6" s="342"/>
      <c r="E6" s="345"/>
      <c r="F6" s="343"/>
      <c r="G6" s="344"/>
      <c r="H6" s="345"/>
      <c r="I6" s="345"/>
      <c r="J6" s="344"/>
      <c r="P6" s="342"/>
      <c r="Q6" s="345"/>
      <c r="R6" s="343"/>
      <c r="S6" s="344"/>
      <c r="T6" s="345"/>
      <c r="U6" s="345"/>
    </row>
    <row r="7" spans="1:27" ht="12" customHeight="1" x14ac:dyDescent="0.2">
      <c r="A7" s="1642" t="s">
        <v>637</v>
      </c>
      <c r="B7" s="1606"/>
      <c r="D7" s="342"/>
      <c r="E7" s="346">
        <v>59044</v>
      </c>
      <c r="F7" s="343"/>
      <c r="G7" s="344"/>
      <c r="H7" s="346">
        <v>59259</v>
      </c>
      <c r="I7" s="345"/>
      <c r="J7" s="344"/>
      <c r="K7" s="346">
        <v>58484</v>
      </c>
      <c r="N7" s="346">
        <v>58202</v>
      </c>
      <c r="P7" s="342"/>
      <c r="Q7" s="346">
        <v>57170</v>
      </c>
      <c r="R7" s="343"/>
      <c r="S7" s="344"/>
      <c r="T7" s="346">
        <v>57663</v>
      </c>
      <c r="U7" s="345"/>
      <c r="W7" s="346">
        <v>56891</v>
      </c>
      <c r="Z7" s="346">
        <v>56674</v>
      </c>
    </row>
    <row r="8" spans="1:27" ht="14.1" customHeight="1" x14ac:dyDescent="0.2">
      <c r="A8" s="1643" t="s">
        <v>560</v>
      </c>
      <c r="B8" s="1644"/>
      <c r="D8" s="342"/>
      <c r="E8" s="352">
        <v>8162</v>
      </c>
      <c r="F8" s="343"/>
      <c r="G8" s="344"/>
      <c r="H8" s="352">
        <v>8206</v>
      </c>
      <c r="I8" s="767"/>
      <c r="J8" s="352"/>
      <c r="K8" s="353">
        <v>7906</v>
      </c>
      <c r="L8" s="354"/>
      <c r="M8" s="354"/>
      <c r="N8" s="353">
        <v>5802</v>
      </c>
      <c r="O8" s="354"/>
      <c r="P8" s="355"/>
      <c r="Q8" s="352">
        <v>5036</v>
      </c>
      <c r="R8" s="356"/>
      <c r="S8" s="352"/>
      <c r="T8" s="352">
        <v>6965</v>
      </c>
      <c r="U8" s="357"/>
      <c r="V8" s="768"/>
      <c r="W8" s="352">
        <v>6888</v>
      </c>
      <c r="X8" s="768"/>
      <c r="Y8" s="768"/>
      <c r="Z8" s="352">
        <v>6986</v>
      </c>
      <c r="AA8" s="768"/>
    </row>
    <row r="9" spans="1:27" ht="12" customHeight="1" x14ac:dyDescent="0.2">
      <c r="A9" s="1642" t="s">
        <v>77</v>
      </c>
      <c r="B9" s="1606"/>
      <c r="D9" s="342"/>
      <c r="E9" s="352">
        <v>4817</v>
      </c>
      <c r="F9" s="343"/>
      <c r="G9" s="344"/>
      <c r="H9" s="352">
        <v>4694</v>
      </c>
      <c r="I9" s="767"/>
      <c r="J9" s="352"/>
      <c r="K9" s="353">
        <v>4687</v>
      </c>
      <c r="L9" s="354"/>
      <c r="M9" s="354"/>
      <c r="N9" s="353">
        <v>4681</v>
      </c>
      <c r="O9" s="354"/>
      <c r="P9" s="355"/>
      <c r="Q9" s="352">
        <v>4670</v>
      </c>
      <c r="R9" s="356"/>
      <c r="S9" s="352"/>
      <c r="T9" s="352">
        <v>4592</v>
      </c>
      <c r="U9" s="357"/>
      <c r="V9" s="768"/>
      <c r="W9" s="352">
        <v>4535</v>
      </c>
      <c r="X9" s="768"/>
      <c r="Y9" s="768"/>
      <c r="Z9" s="352">
        <v>4679</v>
      </c>
      <c r="AA9" s="768"/>
    </row>
    <row r="10" spans="1:27" ht="14.1" customHeight="1" x14ac:dyDescent="0.2">
      <c r="A10" s="1642" t="s">
        <v>561</v>
      </c>
      <c r="B10" s="1606"/>
      <c r="D10" s="342"/>
      <c r="E10" s="352">
        <v>8078</v>
      </c>
      <c r="F10" s="343"/>
      <c r="G10" s="344"/>
      <c r="H10" s="352">
        <v>7990</v>
      </c>
      <c r="I10" s="767"/>
      <c r="J10" s="352"/>
      <c r="K10" s="353">
        <v>7818</v>
      </c>
      <c r="L10" s="354"/>
      <c r="M10" s="354"/>
      <c r="N10" s="353">
        <v>7493</v>
      </c>
      <c r="O10" s="354"/>
      <c r="P10" s="355"/>
      <c r="Q10" s="352">
        <v>7505</v>
      </c>
      <c r="R10" s="356"/>
      <c r="S10" s="352"/>
      <c r="T10" s="352">
        <v>7602</v>
      </c>
      <c r="U10" s="357"/>
      <c r="V10" s="768"/>
      <c r="W10" s="352">
        <v>7679</v>
      </c>
      <c r="X10" s="768"/>
      <c r="Y10" s="768"/>
      <c r="Z10" s="352">
        <v>7434</v>
      </c>
      <c r="AA10" s="768"/>
    </row>
    <row r="11" spans="1:27" ht="12" customHeight="1" x14ac:dyDescent="0.2">
      <c r="A11" s="1642" t="s">
        <v>320</v>
      </c>
      <c r="B11" s="1606"/>
      <c r="D11" s="342"/>
      <c r="E11" s="352">
        <v>4256</v>
      </c>
      <c r="F11" s="343"/>
      <c r="G11" s="344"/>
      <c r="H11" s="352">
        <v>5254</v>
      </c>
      <c r="I11" s="767"/>
      <c r="J11" s="352"/>
      <c r="K11" s="353">
        <v>3740</v>
      </c>
      <c r="L11" s="354"/>
      <c r="M11" s="354"/>
      <c r="N11" s="353">
        <v>4157</v>
      </c>
      <c r="O11" s="354"/>
      <c r="P11" s="355"/>
      <c r="Q11" s="352">
        <v>3027</v>
      </c>
      <c r="R11" s="356"/>
      <c r="S11" s="352"/>
      <c r="T11" s="352">
        <v>3071</v>
      </c>
      <c r="U11" s="357"/>
      <c r="V11" s="768"/>
      <c r="W11" s="352">
        <v>3123</v>
      </c>
      <c r="X11" s="768"/>
      <c r="Y11" s="768"/>
      <c r="Z11" s="352">
        <v>3424</v>
      </c>
      <c r="AA11" s="768"/>
    </row>
    <row r="12" spans="1:27" ht="12" customHeight="1" x14ac:dyDescent="0.2">
      <c r="A12" s="1642" t="s">
        <v>81</v>
      </c>
      <c r="B12" s="1606"/>
      <c r="D12" s="342"/>
      <c r="E12" s="358">
        <v>4005</v>
      </c>
      <c r="F12" s="343"/>
      <c r="G12" s="344"/>
      <c r="H12" s="352">
        <v>3904</v>
      </c>
      <c r="I12" s="767"/>
      <c r="J12" s="352"/>
      <c r="K12" s="358">
        <v>3856</v>
      </c>
      <c r="L12" s="354"/>
      <c r="M12" s="354"/>
      <c r="N12" s="358">
        <v>3786</v>
      </c>
      <c r="O12" s="354"/>
      <c r="P12" s="355"/>
      <c r="Q12" s="358">
        <v>3852</v>
      </c>
      <c r="R12" s="356"/>
      <c r="S12" s="352"/>
      <c r="T12" s="352">
        <v>4075</v>
      </c>
      <c r="U12" s="357"/>
      <c r="V12" s="768"/>
      <c r="W12" s="352">
        <v>4125</v>
      </c>
      <c r="X12" s="768"/>
      <c r="Y12" s="768"/>
      <c r="Z12" s="352">
        <v>4092</v>
      </c>
      <c r="AA12" s="768"/>
    </row>
    <row r="13" spans="1:27" ht="14.1" customHeight="1" thickBot="1" x14ac:dyDescent="0.25">
      <c r="A13" s="1646" t="s">
        <v>147</v>
      </c>
      <c r="B13" s="1646"/>
      <c r="D13" s="342"/>
      <c r="E13" s="359">
        <v>88362</v>
      </c>
      <c r="F13" s="343"/>
      <c r="G13" s="344"/>
      <c r="H13" s="360">
        <v>89307</v>
      </c>
      <c r="I13" s="769"/>
      <c r="J13" s="346"/>
      <c r="K13" s="359">
        <v>86491</v>
      </c>
      <c r="L13" s="348"/>
      <c r="M13" s="348"/>
      <c r="N13" s="359">
        <v>84121</v>
      </c>
      <c r="O13" s="348"/>
      <c r="P13" s="349"/>
      <c r="Q13" s="359">
        <v>81260</v>
      </c>
      <c r="R13" s="350"/>
      <c r="S13" s="346"/>
      <c r="T13" s="360">
        <v>83968</v>
      </c>
      <c r="U13" s="351"/>
      <c r="V13" s="770"/>
      <c r="W13" s="360">
        <v>83241</v>
      </c>
      <c r="X13" s="770"/>
      <c r="Y13" s="770"/>
      <c r="Z13" s="360">
        <v>83289</v>
      </c>
      <c r="AA13" s="770"/>
    </row>
    <row r="14" spans="1:27" ht="12" customHeight="1" thickTop="1" x14ac:dyDescent="0.2">
      <c r="A14" s="1606"/>
      <c r="B14" s="1606"/>
      <c r="D14" s="342"/>
      <c r="E14" s="361"/>
      <c r="F14" s="343"/>
      <c r="G14" s="344"/>
      <c r="H14" s="361"/>
      <c r="I14" s="365"/>
      <c r="J14" s="361"/>
      <c r="K14" s="361"/>
      <c r="L14" s="362"/>
      <c r="M14" s="362"/>
      <c r="N14" s="361"/>
      <c r="O14" s="362"/>
      <c r="P14" s="363"/>
      <c r="Q14" s="361"/>
      <c r="R14" s="364"/>
      <c r="S14" s="361"/>
      <c r="T14" s="361"/>
      <c r="U14" s="345"/>
      <c r="W14" s="361"/>
      <c r="Z14" s="361"/>
    </row>
    <row r="15" spans="1:27" ht="12" customHeight="1" x14ac:dyDescent="0.2">
      <c r="A15" s="1642" t="s">
        <v>636</v>
      </c>
      <c r="B15" s="1606"/>
      <c r="D15" s="342"/>
      <c r="E15" s="346">
        <v>56293</v>
      </c>
      <c r="F15" s="343"/>
      <c r="G15" s="344"/>
      <c r="H15" s="346">
        <v>56263</v>
      </c>
      <c r="I15" s="365"/>
      <c r="J15" s="361"/>
      <c r="K15" s="346">
        <v>56008</v>
      </c>
      <c r="L15" s="362"/>
      <c r="M15" s="362"/>
      <c r="N15" s="346">
        <v>56831</v>
      </c>
      <c r="O15" s="362"/>
      <c r="P15" s="363"/>
      <c r="Q15" s="346">
        <v>57134</v>
      </c>
      <c r="R15" s="364"/>
      <c r="S15" s="361"/>
      <c r="T15" s="346">
        <v>57618</v>
      </c>
      <c r="U15" s="345"/>
      <c r="W15" s="346">
        <v>56750</v>
      </c>
      <c r="Z15" s="346">
        <v>56209</v>
      </c>
    </row>
    <row r="16" spans="1:27" ht="12" customHeight="1" x14ac:dyDescent="0.2">
      <c r="A16" s="1646" t="s">
        <v>562</v>
      </c>
      <c r="B16" s="1646"/>
      <c r="D16" s="342"/>
      <c r="E16" s="771">
        <v>104.9</v>
      </c>
      <c r="F16" s="343" t="s">
        <v>239</v>
      </c>
      <c r="G16" s="344"/>
      <c r="H16" s="772">
        <v>105.3</v>
      </c>
      <c r="I16" s="365" t="s">
        <v>239</v>
      </c>
      <c r="J16" s="361"/>
      <c r="K16" s="773">
        <v>104.4</v>
      </c>
      <c r="L16" s="362" t="s">
        <v>239</v>
      </c>
      <c r="M16" s="362"/>
      <c r="N16" s="366">
        <v>102.4</v>
      </c>
      <c r="O16" s="362" t="s">
        <v>239</v>
      </c>
      <c r="P16" s="363"/>
      <c r="Q16" s="367">
        <v>100.1</v>
      </c>
      <c r="R16" s="364" t="s">
        <v>239</v>
      </c>
      <c r="S16" s="361"/>
      <c r="T16" s="367">
        <v>100.1</v>
      </c>
      <c r="U16" s="345" t="s">
        <v>239</v>
      </c>
      <c r="W16" s="367">
        <v>100.2</v>
      </c>
      <c r="X16" s="1258" t="s">
        <v>239</v>
      </c>
      <c r="Z16" s="367">
        <v>100.8</v>
      </c>
      <c r="AA16" s="1258" t="s">
        <v>239</v>
      </c>
    </row>
    <row r="17" spans="1:27" ht="12" customHeight="1" x14ac:dyDescent="0.2">
      <c r="A17" s="1642" t="s">
        <v>563</v>
      </c>
      <c r="B17" s="1606"/>
      <c r="D17" s="342"/>
      <c r="E17" s="346">
        <v>4256</v>
      </c>
      <c r="F17" s="343"/>
      <c r="G17" s="344"/>
      <c r="H17" s="346">
        <v>5254</v>
      </c>
      <c r="I17" s="769"/>
      <c r="J17" s="346"/>
      <c r="K17" s="347">
        <v>3740</v>
      </c>
      <c r="L17" s="348"/>
      <c r="M17" s="348"/>
      <c r="N17" s="347">
        <v>4157</v>
      </c>
      <c r="O17" s="348"/>
      <c r="P17" s="349"/>
      <c r="Q17" s="346">
        <v>3027</v>
      </c>
      <c r="R17" s="350"/>
      <c r="S17" s="346"/>
      <c r="T17" s="346">
        <v>3071</v>
      </c>
      <c r="U17" s="351"/>
      <c r="V17" s="770"/>
      <c r="W17" s="346">
        <v>3123</v>
      </c>
      <c r="X17" s="770"/>
      <c r="Y17" s="770"/>
      <c r="Z17" s="346">
        <v>3424</v>
      </c>
      <c r="AA17" s="770"/>
    </row>
    <row r="18" spans="1:27" ht="12" customHeight="1" x14ac:dyDescent="0.2">
      <c r="A18" s="774"/>
      <c r="B18" s="774"/>
      <c r="C18" s="636"/>
      <c r="D18" s="775"/>
      <c r="E18" s="776"/>
      <c r="F18" s="777"/>
      <c r="G18" s="778"/>
      <c r="H18" s="779"/>
      <c r="I18" s="780"/>
      <c r="J18" s="780"/>
      <c r="K18" s="779"/>
      <c r="L18" s="780"/>
      <c r="M18" s="780"/>
      <c r="N18" s="779"/>
      <c r="O18" s="780"/>
      <c r="P18" s="775"/>
      <c r="Q18" s="776"/>
      <c r="R18" s="777"/>
      <c r="S18" s="781"/>
      <c r="T18" s="781"/>
    </row>
    <row r="19" spans="1:27" ht="12" customHeight="1" x14ac:dyDescent="0.2">
      <c r="A19" s="774"/>
      <c r="B19" s="774"/>
      <c r="C19" s="636"/>
      <c r="D19" s="781"/>
      <c r="E19" s="779"/>
      <c r="F19" s="780"/>
      <c r="G19" s="778"/>
      <c r="H19" s="779"/>
      <c r="I19" s="780"/>
      <c r="J19" s="780"/>
      <c r="K19" s="779"/>
      <c r="L19" s="780"/>
      <c r="M19" s="780"/>
      <c r="N19" s="779"/>
      <c r="O19" s="780"/>
      <c r="P19" s="781"/>
      <c r="Q19" s="779"/>
      <c r="R19" s="780"/>
      <c r="S19" s="781"/>
      <c r="T19" s="781"/>
    </row>
    <row r="20" spans="1:27" ht="12" customHeight="1" x14ac:dyDescent="0.2">
      <c r="A20" s="774"/>
      <c r="B20" s="774"/>
      <c r="C20" s="636"/>
      <c r="D20" s="781"/>
      <c r="E20" s="1701" t="s">
        <v>634</v>
      </c>
      <c r="F20" s="1701"/>
      <c r="G20" s="1701"/>
      <c r="H20" s="1701"/>
      <c r="I20" s="1701"/>
      <c r="J20" s="1701"/>
      <c r="K20" s="1701"/>
      <c r="L20" s="1701"/>
      <c r="M20" s="1701"/>
      <c r="N20" s="1701"/>
      <c r="O20" s="1701"/>
      <c r="P20" s="1701"/>
      <c r="Q20" s="1701"/>
      <c r="R20" s="1701"/>
      <c r="S20" s="1701"/>
      <c r="T20" s="1701"/>
      <c r="U20" s="1701"/>
      <c r="V20" s="1701"/>
      <c r="W20" s="1701"/>
      <c r="X20" s="782"/>
    </row>
    <row r="21" spans="1:27" ht="25.5" customHeight="1" x14ac:dyDescent="0.2">
      <c r="A21" s="379"/>
      <c r="B21" s="379"/>
      <c r="D21" s="344"/>
      <c r="E21" s="783" t="s">
        <v>53</v>
      </c>
      <c r="F21" s="783"/>
      <c r="G21" s="783"/>
      <c r="H21" s="783" t="s">
        <v>54</v>
      </c>
      <c r="I21" s="783"/>
      <c r="J21" s="783"/>
      <c r="K21" s="783" t="s">
        <v>238</v>
      </c>
      <c r="L21" s="783"/>
      <c r="M21" s="783"/>
      <c r="N21" s="783" t="s">
        <v>49</v>
      </c>
      <c r="O21" s="783"/>
      <c r="P21" s="783"/>
      <c r="Q21" s="783" t="s">
        <v>50</v>
      </c>
      <c r="R21" s="783"/>
      <c r="S21" s="783"/>
      <c r="T21" s="783" t="s">
        <v>55</v>
      </c>
      <c r="U21" s="784"/>
      <c r="V21" s="784"/>
      <c r="W21" s="785" t="s">
        <v>147</v>
      </c>
      <c r="X21" s="345"/>
      <c r="Y21" s="345"/>
    </row>
    <row r="22" spans="1:27" ht="12" customHeight="1" x14ac:dyDescent="0.2">
      <c r="A22" s="379"/>
      <c r="B22" s="379"/>
      <c r="D22" s="344"/>
      <c r="E22" s="1261"/>
      <c r="F22" s="1261"/>
      <c r="G22" s="1261"/>
      <c r="H22" s="1261"/>
      <c r="I22" s="1261"/>
      <c r="J22" s="1261"/>
      <c r="K22" s="1261"/>
      <c r="L22" s="1261"/>
      <c r="M22" s="1261"/>
      <c r="N22" s="1261"/>
      <c r="O22" s="1261"/>
      <c r="P22" s="1261"/>
      <c r="Q22" s="1261"/>
      <c r="R22" s="1261"/>
      <c r="S22" s="1261"/>
      <c r="T22" s="1261"/>
      <c r="U22" s="345"/>
      <c r="V22" s="345"/>
      <c r="W22" s="786"/>
      <c r="X22" s="345"/>
      <c r="Y22" s="345"/>
    </row>
    <row r="23" spans="1:27" ht="12" customHeight="1" x14ac:dyDescent="0.2">
      <c r="A23" s="1642" t="s">
        <v>637</v>
      </c>
      <c r="B23" s="1642"/>
      <c r="D23" s="344"/>
      <c r="E23" s="346">
        <v>33299</v>
      </c>
      <c r="G23" s="344"/>
      <c r="H23" s="346">
        <v>1157</v>
      </c>
      <c r="K23" s="346">
        <v>8061</v>
      </c>
      <c r="N23" s="346">
        <v>1298</v>
      </c>
      <c r="P23" s="344"/>
      <c r="Q23" s="346">
        <v>13984</v>
      </c>
      <c r="R23" s="345"/>
      <c r="S23" s="344"/>
      <c r="T23" s="346">
        <v>1245</v>
      </c>
      <c r="W23" s="346">
        <v>59044</v>
      </c>
    </row>
    <row r="24" spans="1:27" ht="12" customHeight="1" x14ac:dyDescent="0.2">
      <c r="A24" s="1643" t="s">
        <v>192</v>
      </c>
      <c r="B24" s="1644"/>
      <c r="D24" s="344"/>
      <c r="E24" s="554">
        <v>5919</v>
      </c>
      <c r="F24" s="787"/>
      <c r="G24" s="787"/>
      <c r="H24" s="554">
        <v>311</v>
      </c>
      <c r="I24" s="787"/>
      <c r="J24" s="787"/>
      <c r="K24" s="554">
        <v>210</v>
      </c>
      <c r="L24" s="787"/>
      <c r="M24" s="787"/>
      <c r="N24" s="554">
        <v>80</v>
      </c>
      <c r="O24" s="787"/>
      <c r="P24" s="787"/>
      <c r="Q24" s="554">
        <v>1300</v>
      </c>
      <c r="R24" s="787"/>
      <c r="S24" s="787"/>
      <c r="T24" s="554">
        <v>342</v>
      </c>
      <c r="U24" s="787"/>
      <c r="V24" s="787"/>
      <c r="W24" s="554">
        <v>8162</v>
      </c>
    </row>
    <row r="25" spans="1:27" ht="12" customHeight="1" x14ac:dyDescent="0.2">
      <c r="A25" s="1642" t="s">
        <v>77</v>
      </c>
      <c r="B25" s="1606"/>
      <c r="D25" s="344"/>
      <c r="E25" s="554">
        <v>538</v>
      </c>
      <c r="F25" s="787"/>
      <c r="G25" s="787"/>
      <c r="H25" s="713">
        <v>0</v>
      </c>
      <c r="I25" s="787"/>
      <c r="J25" s="787"/>
      <c r="K25" s="554">
        <v>1861</v>
      </c>
      <c r="L25" s="787"/>
      <c r="M25" s="787"/>
      <c r="N25" s="554">
        <v>209</v>
      </c>
      <c r="O25" s="787"/>
      <c r="P25" s="787"/>
      <c r="Q25" s="554">
        <v>2209</v>
      </c>
      <c r="R25" s="787"/>
      <c r="S25" s="787"/>
      <c r="T25" s="713">
        <v>0</v>
      </c>
      <c r="U25" s="787"/>
      <c r="V25" s="787"/>
      <c r="W25" s="713">
        <v>4817</v>
      </c>
    </row>
    <row r="26" spans="1:27" ht="12" customHeight="1" x14ac:dyDescent="0.2">
      <c r="A26" s="1642" t="s">
        <v>79</v>
      </c>
      <c r="B26" s="1606"/>
      <c r="D26" s="344"/>
      <c r="E26" s="554">
        <v>4846</v>
      </c>
      <c r="F26" s="787"/>
      <c r="G26" s="787"/>
      <c r="H26" s="713">
        <v>0</v>
      </c>
      <c r="I26" s="787"/>
      <c r="J26" s="787"/>
      <c r="K26" s="713">
        <v>0</v>
      </c>
      <c r="L26" s="787"/>
      <c r="M26" s="787"/>
      <c r="N26" s="713">
        <v>0</v>
      </c>
      <c r="O26" s="787"/>
      <c r="P26" s="787"/>
      <c r="Q26" s="554">
        <v>3232</v>
      </c>
      <c r="R26" s="787"/>
      <c r="S26" s="787"/>
      <c r="T26" s="713">
        <v>0</v>
      </c>
      <c r="U26" s="787"/>
      <c r="V26" s="787"/>
      <c r="W26" s="713">
        <v>8078</v>
      </c>
    </row>
    <row r="27" spans="1:27" ht="12" customHeight="1" x14ac:dyDescent="0.2">
      <c r="A27" s="1642" t="s">
        <v>320</v>
      </c>
      <c r="B27" s="1606"/>
      <c r="D27" s="344"/>
      <c r="E27" s="554">
        <v>2186</v>
      </c>
      <c r="F27" s="787"/>
      <c r="G27" s="787"/>
      <c r="H27" s="554">
        <v>76</v>
      </c>
      <c r="I27" s="787"/>
      <c r="J27" s="787"/>
      <c r="K27" s="554">
        <v>396</v>
      </c>
      <c r="L27" s="787"/>
      <c r="M27" s="787"/>
      <c r="N27" s="554">
        <v>44</v>
      </c>
      <c r="O27" s="787"/>
      <c r="P27" s="787"/>
      <c r="Q27" s="554">
        <v>815</v>
      </c>
      <c r="R27" s="787"/>
      <c r="S27" s="787"/>
      <c r="T27" s="554">
        <v>739</v>
      </c>
      <c r="U27" s="787"/>
      <c r="V27" s="787"/>
      <c r="W27" s="554">
        <v>4256</v>
      </c>
    </row>
    <row r="28" spans="1:27" ht="12" customHeight="1" x14ac:dyDescent="0.2">
      <c r="A28" s="1642" t="s">
        <v>81</v>
      </c>
      <c r="B28" s="1606"/>
      <c r="D28" s="344"/>
      <c r="E28" s="555">
        <v>1626</v>
      </c>
      <c r="F28" s="787"/>
      <c r="G28" s="787"/>
      <c r="H28" s="747">
        <v>0</v>
      </c>
      <c r="I28" s="787"/>
      <c r="J28" s="787"/>
      <c r="K28" s="555">
        <v>1386</v>
      </c>
      <c r="L28" s="787"/>
      <c r="M28" s="787"/>
      <c r="N28" s="555">
        <v>310</v>
      </c>
      <c r="O28" s="787"/>
      <c r="P28" s="787"/>
      <c r="Q28" s="555">
        <v>681</v>
      </c>
      <c r="R28" s="787"/>
      <c r="S28" s="787"/>
      <c r="T28" s="747">
        <v>2</v>
      </c>
      <c r="U28" s="787"/>
      <c r="V28" s="787"/>
      <c r="W28" s="747">
        <v>4005</v>
      </c>
    </row>
    <row r="29" spans="1:27" ht="13.5" customHeight="1" thickBot="1" x14ac:dyDescent="0.25">
      <c r="A29" s="1646" t="s">
        <v>147</v>
      </c>
      <c r="B29" s="1646"/>
      <c r="D29" s="344"/>
      <c r="E29" s="599">
        <v>48414</v>
      </c>
      <c r="F29" s="788"/>
      <c r="G29" s="788"/>
      <c r="H29" s="599">
        <v>1544</v>
      </c>
      <c r="I29" s="788"/>
      <c r="J29" s="788"/>
      <c r="K29" s="599">
        <v>11914</v>
      </c>
      <c r="L29" s="788"/>
      <c r="M29" s="788"/>
      <c r="N29" s="599">
        <v>1941</v>
      </c>
      <c r="O29" s="788"/>
      <c r="P29" s="788"/>
      <c r="Q29" s="599">
        <v>22221</v>
      </c>
      <c r="R29" s="788"/>
      <c r="S29" s="788"/>
      <c r="T29" s="599">
        <v>2328</v>
      </c>
      <c r="U29" s="788"/>
      <c r="V29" s="788"/>
      <c r="W29" s="599">
        <v>88362</v>
      </c>
    </row>
    <row r="30" spans="1:27" ht="12" customHeight="1" thickTop="1" x14ac:dyDescent="0.2">
      <c r="D30" s="344"/>
      <c r="G30" s="344"/>
      <c r="P30" s="344"/>
      <c r="R30" s="345"/>
      <c r="S30" s="344"/>
    </row>
    <row r="31" spans="1:27" s="345" customFormat="1" ht="12" customHeight="1" x14ac:dyDescent="0.2">
      <c r="A31" s="1702" t="s">
        <v>636</v>
      </c>
      <c r="B31" s="1703"/>
      <c r="C31" s="1258"/>
      <c r="D31" s="1258"/>
      <c r="E31" s="370">
        <v>32217</v>
      </c>
      <c r="F31" s="1258"/>
      <c r="G31" s="789"/>
      <c r="H31" s="370">
        <v>1123</v>
      </c>
      <c r="I31" s="368"/>
      <c r="J31" s="369"/>
      <c r="K31" s="370">
        <v>7430</v>
      </c>
      <c r="L31" s="368"/>
      <c r="M31" s="370"/>
      <c r="N31" s="370">
        <v>1229</v>
      </c>
      <c r="O31" s="368"/>
      <c r="P31" s="368"/>
      <c r="Q31" s="370">
        <v>13084</v>
      </c>
      <c r="R31" s="368"/>
      <c r="S31" s="369"/>
      <c r="T31" s="370">
        <v>1210</v>
      </c>
      <c r="U31" s="1258"/>
      <c r="V31" s="1258"/>
      <c r="W31" s="370">
        <v>56293</v>
      </c>
      <c r="X31" s="1258"/>
      <c r="Y31" s="1258"/>
    </row>
    <row r="32" spans="1:27" s="345" customFormat="1" ht="12" customHeight="1" x14ac:dyDescent="0.2">
      <c r="A32" s="1704" t="s">
        <v>562</v>
      </c>
      <c r="B32" s="1704"/>
      <c r="C32" s="1258"/>
      <c r="D32" s="1258"/>
      <c r="E32" s="771">
        <v>103.4</v>
      </c>
      <c r="F32" s="368" t="s">
        <v>239</v>
      </c>
      <c r="G32" s="789"/>
      <c r="H32" s="771">
        <v>103</v>
      </c>
      <c r="I32" s="368" t="s">
        <v>239</v>
      </c>
      <c r="J32" s="369"/>
      <c r="K32" s="771">
        <v>108.5</v>
      </c>
      <c r="L32" s="368" t="s">
        <v>239</v>
      </c>
      <c r="M32" s="368"/>
      <c r="N32" s="771">
        <v>105.6</v>
      </c>
      <c r="O32" s="368" t="s">
        <v>239</v>
      </c>
      <c r="P32" s="368"/>
      <c r="Q32" s="771">
        <v>106.9</v>
      </c>
      <c r="R32" s="368" t="s">
        <v>239</v>
      </c>
      <c r="S32" s="369"/>
      <c r="T32" s="771">
        <v>102.9</v>
      </c>
      <c r="U32" s="1258" t="s">
        <v>239</v>
      </c>
      <c r="V32" s="1258"/>
      <c r="W32" s="771">
        <v>104.9</v>
      </c>
      <c r="X32" s="1258" t="s">
        <v>239</v>
      </c>
      <c r="Y32" s="1258"/>
    </row>
    <row r="33" spans="1:25" s="345" customFormat="1" ht="12" customHeight="1" x14ac:dyDescent="0.2">
      <c r="A33" s="1702" t="s">
        <v>563</v>
      </c>
      <c r="B33" s="1703"/>
      <c r="C33" s="1258"/>
      <c r="D33" s="1258"/>
      <c r="E33" s="370">
        <v>2186</v>
      </c>
      <c r="F33" s="1258"/>
      <c r="G33" s="789"/>
      <c r="H33" s="370">
        <v>76</v>
      </c>
      <c r="I33" s="371"/>
      <c r="J33" s="370"/>
      <c r="K33" s="370">
        <v>396</v>
      </c>
      <c r="L33" s="371"/>
      <c r="M33" s="371"/>
      <c r="N33" s="370">
        <v>44</v>
      </c>
      <c r="O33" s="371"/>
      <c r="P33" s="371"/>
      <c r="Q33" s="370">
        <v>815</v>
      </c>
      <c r="R33" s="371"/>
      <c r="S33" s="370"/>
      <c r="T33" s="370">
        <v>739</v>
      </c>
      <c r="U33" s="372"/>
      <c r="V33" s="372"/>
      <c r="W33" s="370">
        <v>4256</v>
      </c>
      <c r="X33" s="372"/>
      <c r="Y33" s="372"/>
    </row>
    <row r="34" spans="1:25" s="345" customFormat="1" ht="12" customHeight="1" x14ac:dyDescent="0.2">
      <c r="G34" s="344"/>
      <c r="J34" s="344"/>
      <c r="S34" s="344"/>
    </row>
    <row r="35" spans="1:25" s="1259" customFormat="1" ht="24" customHeight="1" x14ac:dyDescent="0.2">
      <c r="A35" s="1644" t="s">
        <v>564</v>
      </c>
      <c r="B35" s="1644"/>
      <c r="D35" s="344"/>
      <c r="E35" s="790">
        <v>5.1763238197454502</v>
      </c>
      <c r="G35" s="344"/>
      <c r="H35" s="790">
        <v>4.5625490199878698</v>
      </c>
      <c r="K35" s="790">
        <v>5.8511535873615603</v>
      </c>
      <c r="N35" s="790">
        <v>4.7451327536953496</v>
      </c>
      <c r="P35" s="344"/>
      <c r="Q35" s="790">
        <v>4.4823862461772199</v>
      </c>
      <c r="R35" s="344"/>
      <c r="S35" s="344"/>
      <c r="T35" s="790">
        <v>2.658643965594</v>
      </c>
      <c r="W35" s="790">
        <v>5.0295191812679203</v>
      </c>
    </row>
    <row r="36" spans="1:25" ht="12" customHeight="1" x14ac:dyDescent="0.2">
      <c r="D36" s="344"/>
      <c r="G36" s="344"/>
      <c r="P36" s="344"/>
      <c r="R36" s="345"/>
      <c r="S36" s="344"/>
      <c r="W36" s="345"/>
    </row>
    <row r="37" spans="1:25" ht="13.5" x14ac:dyDescent="0.2">
      <c r="A37" s="791" t="s">
        <v>240</v>
      </c>
      <c r="B37" s="1633" t="s">
        <v>186</v>
      </c>
      <c r="C37" s="1633"/>
      <c r="D37" s="1633"/>
      <c r="E37" s="1633"/>
      <c r="F37" s="1633"/>
      <c r="G37" s="1633"/>
      <c r="H37" s="1633"/>
      <c r="I37" s="1633"/>
      <c r="J37" s="1633"/>
      <c r="K37" s="1633"/>
      <c r="L37" s="1633"/>
      <c r="M37" s="1633"/>
      <c r="N37" s="1633"/>
      <c r="O37" s="1633"/>
      <c r="P37" s="1633"/>
      <c r="Q37" s="1633"/>
      <c r="R37" s="1633"/>
      <c r="S37" s="1633"/>
      <c r="T37" s="1633"/>
      <c r="U37" s="1633"/>
      <c r="V37" s="1633"/>
      <c r="W37" s="1633"/>
      <c r="X37" s="1633"/>
      <c r="Y37" s="1633"/>
    </row>
    <row r="38" spans="1:25" ht="13.5" customHeight="1" x14ac:dyDescent="0.2">
      <c r="A38" s="792" t="s">
        <v>330</v>
      </c>
      <c r="B38" s="1633" t="s">
        <v>686</v>
      </c>
      <c r="C38" s="1633"/>
      <c r="D38" s="1633"/>
      <c r="E38" s="1633"/>
      <c r="F38" s="1633"/>
      <c r="G38" s="1633"/>
      <c r="H38" s="1633"/>
      <c r="I38" s="1633"/>
      <c r="J38" s="1633"/>
      <c r="K38" s="1633"/>
      <c r="L38" s="1633"/>
      <c r="M38" s="1633"/>
      <c r="N38" s="1633"/>
      <c r="O38" s="1633"/>
      <c r="P38" s="1633"/>
      <c r="Q38" s="1633"/>
      <c r="R38" s="1633"/>
      <c r="S38" s="1633"/>
      <c r="T38" s="1633"/>
      <c r="U38" s="1633"/>
      <c r="V38" s="1633"/>
      <c r="W38" s="1633"/>
      <c r="X38" s="1633"/>
      <c r="Y38" s="1633"/>
    </row>
    <row r="39" spans="1:25" ht="13.5" x14ac:dyDescent="0.2">
      <c r="A39" s="792" t="s">
        <v>332</v>
      </c>
      <c r="B39" s="1633" t="s">
        <v>565</v>
      </c>
      <c r="C39" s="1633"/>
      <c r="D39" s="1633"/>
      <c r="E39" s="1633"/>
      <c r="F39" s="1633"/>
      <c r="G39" s="1633"/>
      <c r="H39" s="1633"/>
      <c r="I39" s="1633"/>
      <c r="J39" s="1633"/>
      <c r="K39" s="1633"/>
      <c r="L39" s="1633"/>
      <c r="M39" s="1633"/>
      <c r="N39" s="1633"/>
      <c r="O39" s="1633"/>
      <c r="P39" s="1633"/>
      <c r="Q39" s="1633"/>
      <c r="R39" s="1633"/>
      <c r="S39" s="1633"/>
      <c r="T39" s="1633"/>
      <c r="U39" s="1633"/>
      <c r="V39" s="1633"/>
      <c r="W39" s="1633"/>
      <c r="X39" s="1633"/>
      <c r="Y39" s="1633"/>
    </row>
    <row r="40" spans="1:25" x14ac:dyDescent="0.2">
      <c r="R40" s="345"/>
      <c r="S40" s="345"/>
    </row>
    <row r="41" spans="1:25" x14ac:dyDescent="0.2">
      <c r="R41" s="345"/>
      <c r="S41" s="345"/>
    </row>
    <row r="42" spans="1:25" x14ac:dyDescent="0.2">
      <c r="R42" s="345"/>
      <c r="S42" s="345"/>
    </row>
    <row r="43" spans="1:25" x14ac:dyDescent="0.2">
      <c r="R43" s="345"/>
      <c r="S43" s="345"/>
    </row>
  </sheetData>
  <sheetProtection formatCells="0" formatColumns="0" formatRows="0" insertColumns="0" insertRows="0" insertHyperlinks="0" deleteColumns="0" deleteRows="0" sort="0" autoFilter="0" pivotTables="0"/>
  <customSheetViews>
    <customSheetView guid="{37FF72F6-90B1-42B8-8DBF-DD3FAC5BA85D}" fitToPage="1">
      <selection activeCell="B62" sqref="B62:AF62"/>
      <pageMargins left="0.25" right="0.25" top="0.5" bottom="0.5" header="0.3" footer="0.3"/>
      <printOptions horizontalCentered="1"/>
      <pageSetup scale="85" orientation="landscape" r:id="rId1"/>
      <headerFooter>
        <oddFooter>&amp;L&amp;K0070C0The Allstate Corporation 4Q19 Supplement&amp;R&amp;K000000&amp;A</oddFooter>
      </headerFooter>
    </customSheetView>
    <customSheetView guid="{2C9B2C1A-81A6-48A3-8FB1-DCFE0A20C29C}" fitToPage="1">
      <selection activeCell="B62" sqref="B62:AF62"/>
      <pageMargins left="0.25" right="0.25" top="0.5" bottom="0.5" header="0.3" footer="0.3"/>
      <printOptions horizontalCentered="1"/>
      <pageSetup scale="85" orientation="landscape" r:id="rId2"/>
      <headerFooter>
        <oddFooter>&amp;L&amp;K0070C0The Allstate Corporation 4Q19 Supplement&amp;R&amp;K000000&amp;A</oddFooter>
      </headerFooter>
    </customSheetView>
    <customSheetView guid="{890510C0-555E-4CA3-90D8-F97D8CDBC7E8}" fitToPage="1">
      <selection sqref="A1:Z1"/>
      <pageMargins left="0.25" right="0.25" top="0.5" bottom="0.5" header="0.3" footer="0.3"/>
      <printOptions horizontalCentered="1"/>
      <pageSetup scale="85" orientation="landscape" r:id="rId3"/>
      <headerFooter>
        <oddFooter>&amp;L&amp;K0070C0The Allstate Corporation 4Q19 Supplement&amp;R&amp;K000000&amp;A</oddFooter>
      </headerFooter>
    </customSheetView>
    <customSheetView guid="{D0B20ABF-5FBA-4802-BB92-8148C3F1B1AD}" fitToPage="1">
      <selection sqref="A1:Z1"/>
      <pageMargins left="0.25" right="0.25" top="0.5" bottom="0.5" header="0.3" footer="0.3"/>
      <printOptions horizontalCentered="1"/>
      <pageSetup scale="85" orientation="landscape" r:id="rId4"/>
      <headerFooter>
        <oddFooter>&amp;L&amp;K0070C0The Allstate Corporation 4Q19 Supplement&amp;R&amp;K000000&amp;A</oddFooter>
      </headerFooter>
    </customSheetView>
    <customSheetView guid="{0B7FDDCE-76D6-4341-B795-862A34477CB3}" fitToPage="1">
      <selection sqref="A1:Z1"/>
      <pageMargins left="0.25" right="0.25" top="0.5" bottom="0.5" header="0.3" footer="0.3"/>
      <printOptions horizontalCentered="1"/>
      <pageSetup scale="85" orientation="landscape" r:id="rId5"/>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85" orientation="landscape" r:id="rId6"/>
      <headerFooter>
        <oddFooter>&amp;L&amp;K0070C0The Allstate Corporation 4Q19 Supplement&amp;R&amp;K000000&amp;A</oddFooter>
      </headerFooter>
    </customSheetView>
  </customSheetViews>
  <mergeCells count="30">
    <mergeCell ref="B37:Y37"/>
    <mergeCell ref="B38:Y38"/>
    <mergeCell ref="B39:Y39"/>
    <mergeCell ref="A31:B31"/>
    <mergeCell ref="A32:B32"/>
    <mergeCell ref="A33:B33"/>
    <mergeCell ref="A35:B35"/>
    <mergeCell ref="A29:B29"/>
    <mergeCell ref="A17:B17"/>
    <mergeCell ref="E20:W20"/>
    <mergeCell ref="A23:B23"/>
    <mergeCell ref="A24:B24"/>
    <mergeCell ref="A25:B25"/>
    <mergeCell ref="A26:B26"/>
    <mergeCell ref="A27:B27"/>
    <mergeCell ref="A28:B28"/>
    <mergeCell ref="A16:B16"/>
    <mergeCell ref="A8:B8"/>
    <mergeCell ref="A9:B9"/>
    <mergeCell ref="A10:B10"/>
    <mergeCell ref="A11:B11"/>
    <mergeCell ref="A12:B12"/>
    <mergeCell ref="A13:B13"/>
    <mergeCell ref="A14:B14"/>
    <mergeCell ref="A15:B15"/>
    <mergeCell ref="A4:B4"/>
    <mergeCell ref="A6:B6"/>
    <mergeCell ref="A7:B7"/>
    <mergeCell ref="A1:Z1"/>
    <mergeCell ref="A2:Z2"/>
  </mergeCells>
  <printOptions horizontalCentered="1"/>
  <pageMargins left="0.25" right="0.25" top="0.5" bottom="0.5" header="0.3" footer="0.3"/>
  <pageSetup scale="85" orientation="landscape" r:id="rId7"/>
  <headerFooter>
    <oddFooter>&amp;L&amp;K0070C0The Allstate Corporation 4Q19 Supplement&amp;R&amp;K000000&amp;A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331B-7888-49E3-B3B4-94C6BA1C6825}">
  <sheetPr>
    <pageSetUpPr fitToPage="1"/>
  </sheetPr>
  <dimension ref="A1:AJ59"/>
  <sheetViews>
    <sheetView zoomScaleNormal="100" workbookViewId="0">
      <selection sqref="A1:AG1"/>
    </sheetView>
  </sheetViews>
  <sheetFormatPr defaultColWidth="13.7109375" defaultRowHeight="12.75" x14ac:dyDescent="0.2"/>
  <cols>
    <col min="1" max="1" width="3" style="335" customWidth="1"/>
    <col min="2" max="2" width="49.42578125" style="335" customWidth="1"/>
    <col min="3" max="4" width="2.28515625" style="335" customWidth="1"/>
    <col min="5" max="5" width="9.7109375" style="335" customWidth="1"/>
    <col min="6" max="6" width="2.28515625" style="335" customWidth="1"/>
    <col min="7" max="7" width="2.28515625" style="373" customWidth="1"/>
    <col min="8" max="8" width="9.7109375" style="335" customWidth="1"/>
    <col min="9" max="10" width="2.28515625" style="373" customWidth="1"/>
    <col min="11" max="11" width="9.7109375" style="335" customWidth="1"/>
    <col min="12" max="13" width="2.28515625" style="373" customWidth="1"/>
    <col min="14" max="14" width="9.7109375" style="335" customWidth="1"/>
    <col min="15" max="16" width="2.28515625" style="373" customWidth="1"/>
    <col min="17" max="17" width="9.7109375" style="335" customWidth="1"/>
    <col min="18" max="19" width="2.28515625" style="373" customWidth="1"/>
    <col min="20" max="20" width="9.7109375" style="335" customWidth="1"/>
    <col min="21" max="22" width="2.28515625" style="373" customWidth="1"/>
    <col min="23" max="23" width="9.7109375" style="335" customWidth="1"/>
    <col min="24" max="25" width="2.28515625" style="373" customWidth="1"/>
    <col min="26" max="26" width="9.7109375" style="335" customWidth="1"/>
    <col min="27" max="28" width="2.28515625" style="373" customWidth="1"/>
    <col min="29" max="29" width="9.7109375" style="335" customWidth="1"/>
    <col min="30" max="31" width="2.28515625" style="373" customWidth="1"/>
    <col min="32" max="32" width="9.7109375" style="335" customWidth="1"/>
    <col min="33" max="33" width="2.28515625" style="373" customWidth="1"/>
    <col min="34" max="16384" width="13.7109375" style="335"/>
  </cols>
  <sheetData>
    <row r="1" spans="1:36" ht="13.5" x14ac:dyDescent="0.25">
      <c r="A1" s="1620" t="s">
        <v>6</v>
      </c>
      <c r="B1" s="1606"/>
      <c r="C1" s="1606"/>
      <c r="D1" s="1606"/>
      <c r="E1" s="1606"/>
      <c r="F1" s="1606"/>
      <c r="G1" s="1606"/>
      <c r="H1" s="1606"/>
      <c r="I1" s="1606"/>
      <c r="J1" s="1606"/>
      <c r="K1" s="1606"/>
      <c r="L1" s="1606"/>
      <c r="M1" s="1606"/>
      <c r="N1" s="1606"/>
      <c r="O1" s="1606"/>
      <c r="P1" s="1606"/>
      <c r="Q1" s="1606"/>
      <c r="R1" s="1606"/>
      <c r="S1" s="1606"/>
      <c r="T1" s="1606"/>
      <c r="U1" s="1606"/>
      <c r="V1" s="1606"/>
      <c r="W1" s="1606"/>
      <c r="X1" s="1606"/>
      <c r="Y1" s="1606"/>
      <c r="Z1" s="1606"/>
      <c r="AA1" s="1606"/>
      <c r="AB1" s="1606"/>
      <c r="AC1" s="1606"/>
      <c r="AD1" s="1606"/>
      <c r="AE1" s="1606"/>
      <c r="AF1" s="1606"/>
      <c r="AG1" s="1606"/>
    </row>
    <row r="2" spans="1:36" ht="13.5" x14ac:dyDescent="0.25">
      <c r="A2" s="1620" t="s">
        <v>566</v>
      </c>
      <c r="B2" s="1606"/>
      <c r="C2" s="1606"/>
      <c r="D2" s="1606"/>
      <c r="E2" s="1606"/>
      <c r="F2" s="1606"/>
      <c r="G2" s="1606"/>
      <c r="H2" s="1606"/>
      <c r="I2" s="1606"/>
      <c r="J2" s="1606"/>
      <c r="K2" s="1606"/>
      <c r="L2" s="1606"/>
      <c r="M2" s="1606"/>
      <c r="N2" s="1606"/>
      <c r="O2" s="1606"/>
      <c r="P2" s="1606"/>
      <c r="Q2" s="1606"/>
      <c r="R2" s="1606"/>
      <c r="S2" s="1606"/>
      <c r="T2" s="1606"/>
      <c r="U2" s="1606"/>
      <c r="V2" s="1606"/>
      <c r="W2" s="1606"/>
      <c r="X2" s="1606"/>
      <c r="Y2" s="1606"/>
      <c r="Z2" s="1606"/>
      <c r="AA2" s="1606"/>
      <c r="AB2" s="1606"/>
      <c r="AC2" s="1606"/>
      <c r="AD2" s="1606"/>
      <c r="AE2" s="1606"/>
      <c r="AF2" s="1606"/>
      <c r="AG2" s="1606"/>
    </row>
    <row r="4" spans="1:36" ht="15.75" customHeight="1" x14ac:dyDescent="0.2">
      <c r="A4" s="1652" t="s">
        <v>45</v>
      </c>
      <c r="B4" s="1606"/>
      <c r="E4" s="1621" t="s">
        <v>8</v>
      </c>
      <c r="F4" s="1621"/>
      <c r="G4" s="1621"/>
      <c r="H4" s="1621"/>
      <c r="I4" s="1621"/>
      <c r="J4" s="1621"/>
      <c r="K4" s="1621"/>
      <c r="L4" s="1621"/>
      <c r="M4" s="1621"/>
      <c r="N4" s="1621"/>
      <c r="O4" s="1621"/>
      <c r="P4" s="1621"/>
      <c r="Q4" s="1621"/>
      <c r="R4" s="1621"/>
      <c r="S4" s="1621"/>
      <c r="T4" s="1621"/>
      <c r="U4" s="1621"/>
      <c r="V4" s="1621"/>
      <c r="W4" s="1621"/>
      <c r="X4" s="1621"/>
      <c r="Y4" s="1621"/>
      <c r="Z4" s="1621"/>
      <c r="AA4" s="345"/>
      <c r="AC4" s="1706" t="s">
        <v>9</v>
      </c>
      <c r="AD4" s="1606"/>
      <c r="AE4" s="1606"/>
      <c r="AF4" s="1606"/>
    </row>
    <row r="5" spans="1:36" ht="15.75" customHeight="1" x14ac:dyDescent="0.2">
      <c r="D5" s="852"/>
      <c r="G5" s="374"/>
      <c r="H5" s="344"/>
      <c r="I5" s="374"/>
      <c r="J5" s="374"/>
      <c r="K5" s="344"/>
      <c r="L5" s="374"/>
      <c r="M5" s="374"/>
      <c r="N5" s="344"/>
      <c r="O5" s="374"/>
      <c r="P5" s="374"/>
      <c r="Q5" s="344"/>
      <c r="R5" s="374"/>
      <c r="S5" s="374"/>
      <c r="T5" s="344"/>
      <c r="U5" s="374"/>
      <c r="V5" s="374"/>
      <c r="W5" s="344"/>
      <c r="X5" s="374"/>
      <c r="Y5" s="374"/>
      <c r="Z5" s="344"/>
      <c r="AA5" s="853"/>
      <c r="AC5" s="341"/>
      <c r="AD5" s="854"/>
      <c r="AE5" s="854"/>
      <c r="AF5" s="341"/>
    </row>
    <row r="6" spans="1:36" ht="25.9" customHeight="1" x14ac:dyDescent="0.2">
      <c r="D6" s="337"/>
      <c r="E6" s="333" t="s">
        <v>622</v>
      </c>
      <c r="F6" s="338"/>
      <c r="G6" s="374"/>
      <c r="H6" s="810" t="s">
        <v>606</v>
      </c>
      <c r="I6" s="374"/>
      <c r="J6" s="374"/>
      <c r="K6" s="334" t="s">
        <v>556</v>
      </c>
      <c r="N6" s="336" t="s">
        <v>557</v>
      </c>
      <c r="P6" s="610"/>
      <c r="Q6" s="333" t="s">
        <v>698</v>
      </c>
      <c r="R6" s="611"/>
      <c r="S6" s="374"/>
      <c r="T6" s="334" t="s">
        <v>503</v>
      </c>
      <c r="U6" s="374"/>
      <c r="V6" s="374"/>
      <c r="W6" s="334" t="s">
        <v>504</v>
      </c>
      <c r="Z6" s="334" t="s">
        <v>558</v>
      </c>
      <c r="AC6" s="334" t="s">
        <v>622</v>
      </c>
      <c r="AF6" s="334" t="s">
        <v>698</v>
      </c>
      <c r="AI6" s="855"/>
      <c r="AJ6" s="856"/>
    </row>
    <row r="7" spans="1:36" ht="12" customHeight="1" x14ac:dyDescent="0.2">
      <c r="A7" s="1649" t="s">
        <v>188</v>
      </c>
      <c r="B7" s="1649"/>
      <c r="C7" s="857"/>
      <c r="D7" s="858"/>
      <c r="E7" s="341"/>
      <c r="F7" s="343"/>
      <c r="G7" s="374"/>
      <c r="H7" s="344"/>
      <c r="I7" s="608"/>
      <c r="J7" s="374"/>
      <c r="K7" s="341"/>
      <c r="N7" s="341"/>
      <c r="P7" s="859"/>
      <c r="Q7" s="341"/>
      <c r="R7" s="860"/>
      <c r="S7" s="374"/>
      <c r="T7" s="341"/>
      <c r="U7" s="608"/>
      <c r="V7" s="374"/>
      <c r="W7" s="341"/>
      <c r="Z7" s="341"/>
      <c r="AC7" s="341"/>
      <c r="AF7" s="341"/>
    </row>
    <row r="8" spans="1:36" ht="12" customHeight="1" x14ac:dyDescent="0.2">
      <c r="A8" s="1646" t="s">
        <v>187</v>
      </c>
      <c r="B8" s="1646"/>
      <c r="C8" s="861"/>
      <c r="D8" s="862"/>
      <c r="E8" s="819">
        <v>548</v>
      </c>
      <c r="F8" s="343"/>
      <c r="G8" s="374"/>
      <c r="H8" s="819">
        <v>546</v>
      </c>
      <c r="I8" s="863"/>
      <c r="J8" s="604"/>
      <c r="K8" s="375">
        <v>543</v>
      </c>
      <c r="L8" s="376"/>
      <c r="M8" s="376"/>
      <c r="N8" s="375">
        <v>538</v>
      </c>
      <c r="O8" s="376"/>
      <c r="P8" s="612"/>
      <c r="Q8" s="525">
        <v>533</v>
      </c>
      <c r="R8" s="528"/>
      <c r="S8" s="602"/>
      <c r="T8" s="375">
        <v>527</v>
      </c>
      <c r="U8" s="606"/>
      <c r="V8" s="377"/>
      <c r="W8" s="375">
        <v>509</v>
      </c>
      <c r="X8" s="378"/>
      <c r="Y8" s="378"/>
      <c r="Z8" s="375">
        <v>508</v>
      </c>
      <c r="AA8" s="378"/>
      <c r="AB8" s="378"/>
      <c r="AC8" s="819">
        <v>2175</v>
      </c>
      <c r="AD8" s="378"/>
      <c r="AE8" s="378"/>
      <c r="AF8" s="375">
        <v>2077</v>
      </c>
    </row>
    <row r="9" spans="1:36" ht="12" customHeight="1" x14ac:dyDescent="0.2">
      <c r="A9" s="1646" t="s">
        <v>138</v>
      </c>
      <c r="B9" s="1646"/>
      <c r="C9" s="861"/>
      <c r="D9" s="862"/>
      <c r="E9" s="554">
        <v>51</v>
      </c>
      <c r="F9" s="343"/>
      <c r="G9" s="374"/>
      <c r="H9" s="554">
        <v>57</v>
      </c>
      <c r="I9" s="863"/>
      <c r="J9" s="604"/>
      <c r="K9" s="380">
        <v>68</v>
      </c>
      <c r="L9" s="381"/>
      <c r="M9" s="381"/>
      <c r="N9" s="380">
        <v>30</v>
      </c>
      <c r="O9" s="381"/>
      <c r="P9" s="613"/>
      <c r="Q9" s="526">
        <v>40</v>
      </c>
      <c r="R9" s="529"/>
      <c r="S9" s="603"/>
      <c r="T9" s="380">
        <v>35</v>
      </c>
      <c r="U9" s="607"/>
      <c r="V9" s="382"/>
      <c r="W9" s="380">
        <v>61</v>
      </c>
      <c r="X9" s="383"/>
      <c r="Y9" s="383"/>
      <c r="Z9" s="380">
        <v>34</v>
      </c>
      <c r="AA9" s="383"/>
      <c r="AB9" s="383"/>
      <c r="AC9" s="554">
        <v>206</v>
      </c>
      <c r="AD9" s="383"/>
      <c r="AE9" s="383"/>
      <c r="AF9" s="380">
        <v>170</v>
      </c>
    </row>
    <row r="10" spans="1:36" ht="12" customHeight="1" x14ac:dyDescent="0.2">
      <c r="A10" s="1646" t="s">
        <v>77</v>
      </c>
      <c r="B10" s="1646"/>
      <c r="C10" s="861"/>
      <c r="D10" s="862"/>
      <c r="E10" s="554">
        <v>59</v>
      </c>
      <c r="F10" s="343"/>
      <c r="G10" s="374"/>
      <c r="H10" s="554">
        <v>54</v>
      </c>
      <c r="I10" s="863"/>
      <c r="J10" s="604"/>
      <c r="K10" s="380">
        <v>54</v>
      </c>
      <c r="L10" s="381"/>
      <c r="M10" s="381"/>
      <c r="N10" s="380">
        <v>53</v>
      </c>
      <c r="O10" s="381"/>
      <c r="P10" s="613"/>
      <c r="Q10" s="526">
        <v>54</v>
      </c>
      <c r="R10" s="529"/>
      <c r="S10" s="603"/>
      <c r="T10" s="380">
        <v>52</v>
      </c>
      <c r="U10" s="607"/>
      <c r="V10" s="382"/>
      <c r="W10" s="380">
        <v>60</v>
      </c>
      <c r="X10" s="383"/>
      <c r="Y10" s="383"/>
      <c r="Z10" s="380">
        <v>51</v>
      </c>
      <c r="AA10" s="383"/>
      <c r="AB10" s="383"/>
      <c r="AC10" s="554">
        <v>220</v>
      </c>
      <c r="AD10" s="383"/>
      <c r="AE10" s="383"/>
      <c r="AF10" s="380">
        <v>217</v>
      </c>
    </row>
    <row r="11" spans="1:36" ht="13.5" customHeight="1" x14ac:dyDescent="0.2">
      <c r="A11" s="1707" t="s">
        <v>567</v>
      </c>
      <c r="B11" s="1707"/>
      <c r="C11" s="864"/>
      <c r="D11" s="865"/>
      <c r="E11" s="554">
        <v>11</v>
      </c>
      <c r="F11" s="343"/>
      <c r="G11" s="374"/>
      <c r="H11" s="554">
        <v>197</v>
      </c>
      <c r="I11" s="863"/>
      <c r="J11" s="604"/>
      <c r="K11" s="380">
        <v>254</v>
      </c>
      <c r="L11" s="381"/>
      <c r="M11" s="381"/>
      <c r="N11" s="380">
        <v>9</v>
      </c>
      <c r="O11" s="381"/>
      <c r="P11" s="613"/>
      <c r="Q11" s="526">
        <v>142</v>
      </c>
      <c r="R11" s="529"/>
      <c r="S11" s="603"/>
      <c r="T11" s="380">
        <v>210</v>
      </c>
      <c r="U11" s="607"/>
      <c r="V11" s="382"/>
      <c r="W11" s="380">
        <v>173</v>
      </c>
      <c r="X11" s="383"/>
      <c r="Y11" s="383"/>
      <c r="Z11" s="380">
        <v>180</v>
      </c>
      <c r="AA11" s="383"/>
      <c r="AB11" s="383"/>
      <c r="AC11" s="554">
        <v>471</v>
      </c>
      <c r="AD11" s="383"/>
      <c r="AE11" s="383"/>
      <c r="AF11" s="380">
        <v>705</v>
      </c>
    </row>
    <row r="12" spans="1:36" ht="12" customHeight="1" x14ac:dyDescent="0.2">
      <c r="A12" s="1646" t="s">
        <v>190</v>
      </c>
      <c r="B12" s="1646"/>
      <c r="C12" s="861"/>
      <c r="D12" s="862"/>
      <c r="E12" s="554">
        <v>22</v>
      </c>
      <c r="F12" s="343"/>
      <c r="G12" s="374"/>
      <c r="H12" s="554">
        <v>28</v>
      </c>
      <c r="I12" s="863"/>
      <c r="J12" s="604"/>
      <c r="K12" s="380">
        <v>26</v>
      </c>
      <c r="L12" s="381"/>
      <c r="M12" s="381"/>
      <c r="N12" s="380">
        <v>26</v>
      </c>
      <c r="O12" s="381"/>
      <c r="P12" s="613"/>
      <c r="Q12" s="526">
        <v>23</v>
      </c>
      <c r="R12" s="529"/>
      <c r="S12" s="603"/>
      <c r="T12" s="380">
        <v>19</v>
      </c>
      <c r="U12" s="607"/>
      <c r="V12" s="382"/>
      <c r="W12" s="380">
        <v>19</v>
      </c>
      <c r="X12" s="383"/>
      <c r="Y12" s="383"/>
      <c r="Z12" s="380">
        <v>12</v>
      </c>
      <c r="AA12" s="383"/>
      <c r="AB12" s="383"/>
      <c r="AC12" s="554">
        <v>102</v>
      </c>
      <c r="AD12" s="383"/>
      <c r="AE12" s="383"/>
      <c r="AF12" s="380">
        <v>73</v>
      </c>
    </row>
    <row r="13" spans="1:36" ht="12" customHeight="1" x14ac:dyDescent="0.2">
      <c r="A13" s="1646" t="s">
        <v>81</v>
      </c>
      <c r="B13" s="1646"/>
      <c r="C13" s="861"/>
      <c r="D13" s="862"/>
      <c r="E13" s="555">
        <v>66</v>
      </c>
      <c r="F13" s="343"/>
      <c r="G13" s="374"/>
      <c r="H13" s="555">
        <v>66</v>
      </c>
      <c r="I13" s="863"/>
      <c r="J13" s="604"/>
      <c r="K13" s="384">
        <v>67</v>
      </c>
      <c r="L13" s="381"/>
      <c r="M13" s="381"/>
      <c r="N13" s="384">
        <v>63</v>
      </c>
      <c r="O13" s="381"/>
      <c r="P13" s="613"/>
      <c r="Q13" s="384">
        <v>67</v>
      </c>
      <c r="R13" s="529"/>
      <c r="S13" s="603"/>
      <c r="T13" s="384">
        <v>71</v>
      </c>
      <c r="U13" s="607"/>
      <c r="V13" s="382"/>
      <c r="W13" s="384">
        <v>68</v>
      </c>
      <c r="X13" s="383"/>
      <c r="Y13" s="383"/>
      <c r="Z13" s="384">
        <v>66</v>
      </c>
      <c r="AA13" s="383"/>
      <c r="AB13" s="383"/>
      <c r="AC13" s="555">
        <v>262</v>
      </c>
      <c r="AD13" s="383"/>
      <c r="AE13" s="383"/>
      <c r="AF13" s="384">
        <v>272</v>
      </c>
    </row>
    <row r="14" spans="1:36" ht="12" customHeight="1" x14ac:dyDescent="0.2">
      <c r="A14" s="1639" t="s">
        <v>191</v>
      </c>
      <c r="B14" s="1639"/>
      <c r="C14" s="817"/>
      <c r="D14" s="818"/>
      <c r="E14" s="601">
        <v>757</v>
      </c>
      <c r="F14" s="343"/>
      <c r="G14" s="374"/>
      <c r="H14" s="601">
        <v>948</v>
      </c>
      <c r="I14" s="863"/>
      <c r="J14" s="604"/>
      <c r="K14" s="386">
        <v>1012</v>
      </c>
      <c r="L14" s="381"/>
      <c r="M14" s="381"/>
      <c r="N14" s="386">
        <v>719</v>
      </c>
      <c r="O14" s="381"/>
      <c r="P14" s="613"/>
      <c r="Q14" s="386">
        <v>859</v>
      </c>
      <c r="R14" s="529"/>
      <c r="S14" s="603"/>
      <c r="T14" s="386">
        <v>914</v>
      </c>
      <c r="U14" s="607"/>
      <c r="V14" s="382"/>
      <c r="W14" s="386">
        <v>890</v>
      </c>
      <c r="X14" s="383"/>
      <c r="Y14" s="383"/>
      <c r="Z14" s="386">
        <v>851</v>
      </c>
      <c r="AA14" s="383"/>
      <c r="AB14" s="383"/>
      <c r="AC14" s="601">
        <v>3436</v>
      </c>
      <c r="AD14" s="383"/>
      <c r="AE14" s="383"/>
      <c r="AF14" s="386">
        <v>3514</v>
      </c>
    </row>
    <row r="15" spans="1:36" ht="14.1" customHeight="1" x14ac:dyDescent="0.2">
      <c r="A15" s="1646" t="s">
        <v>200</v>
      </c>
      <c r="B15" s="1646"/>
      <c r="C15" s="861"/>
      <c r="D15" s="862"/>
      <c r="E15" s="555">
        <v>-68</v>
      </c>
      <c r="F15" s="343"/>
      <c r="G15" s="374"/>
      <c r="H15" s="555">
        <v>-68</v>
      </c>
      <c r="I15" s="863"/>
      <c r="J15" s="604"/>
      <c r="K15" s="384">
        <v>-70</v>
      </c>
      <c r="L15" s="381"/>
      <c r="M15" s="381"/>
      <c r="N15" s="384">
        <v>-71</v>
      </c>
      <c r="O15" s="381"/>
      <c r="P15" s="613"/>
      <c r="Q15" s="384">
        <v>-73</v>
      </c>
      <c r="R15" s="529"/>
      <c r="S15" s="603"/>
      <c r="T15" s="384">
        <v>-70</v>
      </c>
      <c r="U15" s="607"/>
      <c r="V15" s="382"/>
      <c r="W15" s="384">
        <v>-66</v>
      </c>
      <c r="X15" s="383"/>
      <c r="Y15" s="383"/>
      <c r="Z15" s="384">
        <v>-65</v>
      </c>
      <c r="AA15" s="383"/>
      <c r="AB15" s="383"/>
      <c r="AC15" s="555">
        <v>-277</v>
      </c>
      <c r="AD15" s="383"/>
      <c r="AE15" s="383"/>
      <c r="AF15" s="384">
        <v>-274</v>
      </c>
    </row>
    <row r="16" spans="1:36" ht="12.95" customHeight="1" thickBot="1" x14ac:dyDescent="0.25">
      <c r="A16" s="1639" t="s">
        <v>46</v>
      </c>
      <c r="B16" s="1639"/>
      <c r="C16" s="817"/>
      <c r="D16" s="818"/>
      <c r="E16" s="599">
        <v>689</v>
      </c>
      <c r="F16" s="343"/>
      <c r="G16" s="374"/>
      <c r="H16" s="599">
        <v>880</v>
      </c>
      <c r="I16" s="863"/>
      <c r="J16" s="604"/>
      <c r="K16" s="387">
        <v>942</v>
      </c>
      <c r="L16" s="376"/>
      <c r="M16" s="376"/>
      <c r="N16" s="387">
        <v>648</v>
      </c>
      <c r="O16" s="376"/>
      <c r="P16" s="612"/>
      <c r="Q16" s="387">
        <v>786</v>
      </c>
      <c r="R16" s="528"/>
      <c r="S16" s="602"/>
      <c r="T16" s="387">
        <v>844</v>
      </c>
      <c r="U16" s="606"/>
      <c r="V16" s="377"/>
      <c r="W16" s="388">
        <v>824</v>
      </c>
      <c r="X16" s="378"/>
      <c r="Y16" s="378"/>
      <c r="Z16" s="388">
        <v>786</v>
      </c>
      <c r="AA16" s="378"/>
      <c r="AB16" s="378"/>
      <c r="AC16" s="829">
        <v>3159</v>
      </c>
      <c r="AD16" s="378"/>
      <c r="AE16" s="378"/>
      <c r="AF16" s="388">
        <v>3240</v>
      </c>
    </row>
    <row r="17" spans="1:33" ht="12" customHeight="1" thickTop="1" x14ac:dyDescent="0.2">
      <c r="A17" s="1606"/>
      <c r="B17" s="1606"/>
      <c r="D17" s="342"/>
      <c r="E17" s="361"/>
      <c r="F17" s="343"/>
      <c r="G17" s="374"/>
      <c r="H17" s="361"/>
      <c r="I17" s="863"/>
      <c r="J17" s="604"/>
      <c r="K17" s="361"/>
      <c r="L17" s="389"/>
      <c r="M17" s="389"/>
      <c r="N17" s="361"/>
      <c r="O17" s="389"/>
      <c r="P17" s="614"/>
      <c r="Q17" s="361"/>
      <c r="R17" s="527"/>
      <c r="S17" s="604"/>
      <c r="T17" s="361"/>
      <c r="U17" s="608"/>
      <c r="V17" s="374"/>
      <c r="W17" s="390"/>
      <c r="Z17" s="391"/>
      <c r="AC17" s="391"/>
      <c r="AF17" s="391"/>
    </row>
    <row r="18" spans="1:33" ht="14.1" customHeight="1" x14ac:dyDescent="0.2">
      <c r="A18" s="1646" t="s">
        <v>691</v>
      </c>
      <c r="B18" s="1646"/>
      <c r="C18" s="861"/>
      <c r="D18" s="862"/>
      <c r="E18" s="819">
        <v>674</v>
      </c>
      <c r="F18" s="343"/>
      <c r="G18" s="374"/>
      <c r="H18" s="819">
        <v>676</v>
      </c>
      <c r="I18" s="863"/>
      <c r="J18" s="604"/>
      <c r="K18" s="375">
        <v>672</v>
      </c>
      <c r="L18" s="389"/>
      <c r="M18" s="389"/>
      <c r="N18" s="375">
        <v>664</v>
      </c>
      <c r="O18" s="389"/>
      <c r="P18" s="614"/>
      <c r="Q18" s="525">
        <v>659</v>
      </c>
      <c r="R18" s="527"/>
      <c r="S18" s="604"/>
      <c r="T18" s="375">
        <v>650</v>
      </c>
      <c r="U18" s="608"/>
      <c r="V18" s="374"/>
      <c r="W18" s="375">
        <v>639</v>
      </c>
      <c r="Z18" s="379">
        <v>622</v>
      </c>
      <c r="AC18" s="819">
        <v>2686</v>
      </c>
      <c r="AF18" s="375">
        <v>2570</v>
      </c>
    </row>
    <row r="19" spans="1:33" ht="12" customHeight="1" x14ac:dyDescent="0.2">
      <c r="A19" s="1646" t="s">
        <v>192</v>
      </c>
      <c r="B19" s="1646"/>
      <c r="C19" s="861"/>
      <c r="D19" s="862"/>
      <c r="E19" s="554">
        <v>51</v>
      </c>
      <c r="F19" s="343"/>
      <c r="G19" s="374"/>
      <c r="H19" s="554">
        <v>57</v>
      </c>
      <c r="I19" s="863"/>
      <c r="J19" s="604"/>
      <c r="K19" s="380">
        <v>68</v>
      </c>
      <c r="L19" s="389"/>
      <c r="M19" s="389"/>
      <c r="N19" s="380">
        <v>30</v>
      </c>
      <c r="O19" s="389"/>
      <c r="P19" s="614"/>
      <c r="Q19" s="526">
        <v>40</v>
      </c>
      <c r="R19" s="527"/>
      <c r="S19" s="604"/>
      <c r="T19" s="380">
        <v>35</v>
      </c>
      <c r="U19" s="608"/>
      <c r="V19" s="374"/>
      <c r="W19" s="380">
        <v>61</v>
      </c>
      <c r="Z19" s="380">
        <v>34</v>
      </c>
      <c r="AC19" s="554">
        <v>206</v>
      </c>
      <c r="AF19" s="380">
        <v>170</v>
      </c>
    </row>
    <row r="20" spans="1:33" ht="14.1" customHeight="1" x14ac:dyDescent="0.2">
      <c r="A20" s="1646" t="s">
        <v>692</v>
      </c>
      <c r="B20" s="1646"/>
      <c r="C20" s="861"/>
      <c r="D20" s="862"/>
      <c r="E20" s="555">
        <v>32</v>
      </c>
      <c r="F20" s="343"/>
      <c r="G20" s="374"/>
      <c r="H20" s="555">
        <v>215</v>
      </c>
      <c r="I20" s="863"/>
      <c r="J20" s="604"/>
      <c r="K20" s="384">
        <v>272</v>
      </c>
      <c r="L20" s="389"/>
      <c r="M20" s="389"/>
      <c r="N20" s="384">
        <v>25</v>
      </c>
      <c r="O20" s="389"/>
      <c r="P20" s="614"/>
      <c r="Q20" s="384">
        <v>160</v>
      </c>
      <c r="R20" s="527"/>
      <c r="S20" s="604"/>
      <c r="T20" s="384">
        <v>229</v>
      </c>
      <c r="U20" s="608"/>
      <c r="V20" s="374"/>
      <c r="W20" s="385">
        <v>190</v>
      </c>
      <c r="Z20" s="385">
        <v>195</v>
      </c>
      <c r="AC20" s="555">
        <v>544</v>
      </c>
      <c r="AF20" s="384">
        <v>774</v>
      </c>
    </row>
    <row r="21" spans="1:33" ht="12.95" customHeight="1" thickBot="1" x14ac:dyDescent="0.25">
      <c r="A21" s="1639" t="s">
        <v>191</v>
      </c>
      <c r="B21" s="1639"/>
      <c r="C21" s="817"/>
      <c r="D21" s="818"/>
      <c r="E21" s="599">
        <v>757</v>
      </c>
      <c r="F21" s="343"/>
      <c r="G21" s="374"/>
      <c r="H21" s="599">
        <v>948</v>
      </c>
      <c r="I21" s="863"/>
      <c r="J21" s="604"/>
      <c r="K21" s="387">
        <v>1012</v>
      </c>
      <c r="L21" s="389"/>
      <c r="M21" s="389"/>
      <c r="N21" s="387">
        <v>719</v>
      </c>
      <c r="O21" s="389"/>
      <c r="P21" s="614"/>
      <c r="Q21" s="387">
        <v>859</v>
      </c>
      <c r="R21" s="527"/>
      <c r="S21" s="604"/>
      <c r="T21" s="387">
        <v>914</v>
      </c>
      <c r="U21" s="608"/>
      <c r="V21" s="374"/>
      <c r="W21" s="388">
        <v>890</v>
      </c>
      <c r="Z21" s="388">
        <v>851</v>
      </c>
      <c r="AC21" s="829">
        <v>3436</v>
      </c>
      <c r="AF21" s="388">
        <v>3514</v>
      </c>
    </row>
    <row r="22" spans="1:33" ht="12" customHeight="1" thickTop="1" x14ac:dyDescent="0.2">
      <c r="A22" s="1606"/>
      <c r="B22" s="1606"/>
      <c r="D22" s="342"/>
      <c r="E22" s="361"/>
      <c r="F22" s="343"/>
      <c r="G22" s="374"/>
      <c r="H22" s="361"/>
      <c r="I22" s="863"/>
      <c r="J22" s="604"/>
      <c r="K22" s="361"/>
      <c r="L22" s="389"/>
      <c r="M22" s="389"/>
      <c r="N22" s="361"/>
      <c r="O22" s="389"/>
      <c r="P22" s="614"/>
      <c r="Q22" s="361"/>
      <c r="R22" s="527"/>
      <c r="S22" s="604"/>
      <c r="T22" s="361"/>
      <c r="U22" s="608"/>
      <c r="V22" s="374"/>
      <c r="W22" s="390"/>
      <c r="Z22" s="391"/>
      <c r="AC22" s="390"/>
      <c r="AF22" s="390"/>
    </row>
    <row r="23" spans="1:33" ht="14.1" customHeight="1" x14ac:dyDescent="0.2">
      <c r="A23" s="1647" t="s">
        <v>693</v>
      </c>
      <c r="B23" s="1647"/>
      <c r="C23" s="866"/>
      <c r="D23" s="867"/>
      <c r="E23" s="362"/>
      <c r="F23" s="343"/>
      <c r="G23" s="374"/>
      <c r="H23" s="362"/>
      <c r="I23" s="863"/>
      <c r="J23" s="604"/>
      <c r="K23" s="362"/>
      <c r="L23" s="389"/>
      <c r="M23" s="389"/>
      <c r="N23" s="362"/>
      <c r="O23" s="389"/>
      <c r="P23" s="614"/>
      <c r="Q23" s="365"/>
      <c r="R23" s="527"/>
      <c r="S23" s="604"/>
      <c r="T23" s="362"/>
      <c r="U23" s="608"/>
      <c r="V23" s="374"/>
      <c r="Z23" s="362"/>
    </row>
    <row r="24" spans="1:33" ht="12" customHeight="1" x14ac:dyDescent="0.2">
      <c r="A24" s="1646" t="s">
        <v>187</v>
      </c>
      <c r="B24" s="1646"/>
      <c r="C24" s="861"/>
      <c r="D24" s="862"/>
      <c r="E24" s="101">
        <v>3.9</v>
      </c>
      <c r="F24" s="392" t="s">
        <v>239</v>
      </c>
      <c r="G24" s="374"/>
      <c r="H24" s="101">
        <v>3.9</v>
      </c>
      <c r="I24" s="393" t="s">
        <v>239</v>
      </c>
      <c r="J24" s="393"/>
      <c r="K24" s="101">
        <v>3.8</v>
      </c>
      <c r="L24" s="394" t="s">
        <v>239</v>
      </c>
      <c r="M24" s="393"/>
      <c r="N24" s="101">
        <v>3.8</v>
      </c>
      <c r="O24" s="394" t="s">
        <v>239</v>
      </c>
      <c r="P24" s="395"/>
      <c r="Q24" s="101">
        <v>3.7</v>
      </c>
      <c r="R24" s="392" t="s">
        <v>239</v>
      </c>
      <c r="S24" s="393"/>
      <c r="T24" s="101">
        <v>3.7</v>
      </c>
      <c r="U24" s="393" t="s">
        <v>239</v>
      </c>
      <c r="V24" s="393"/>
      <c r="W24" s="101">
        <v>3.6</v>
      </c>
      <c r="X24" s="393" t="s">
        <v>239</v>
      </c>
      <c r="Y24" s="393"/>
      <c r="Z24" s="396">
        <v>3.6</v>
      </c>
      <c r="AA24" s="394" t="s">
        <v>239</v>
      </c>
      <c r="AB24" s="397"/>
      <c r="AC24" s="396">
        <v>3.8</v>
      </c>
      <c r="AD24" s="394" t="s">
        <v>239</v>
      </c>
      <c r="AE24" s="393"/>
      <c r="AF24" s="101">
        <v>3.6</v>
      </c>
      <c r="AG24" s="394" t="s">
        <v>239</v>
      </c>
    </row>
    <row r="25" spans="1:33" ht="12" customHeight="1" x14ac:dyDescent="0.2">
      <c r="A25" s="1646" t="s">
        <v>138</v>
      </c>
      <c r="B25" s="1646"/>
      <c r="C25" s="861"/>
      <c r="D25" s="862"/>
      <c r="E25" s="101">
        <v>3</v>
      </c>
      <c r="F25" s="392"/>
      <c r="G25" s="374"/>
      <c r="H25" s="101">
        <v>3.4</v>
      </c>
      <c r="I25" s="393"/>
      <c r="J25" s="393"/>
      <c r="K25" s="101">
        <v>4.7</v>
      </c>
      <c r="L25" s="393"/>
      <c r="M25" s="393"/>
      <c r="N25" s="101">
        <v>2.6</v>
      </c>
      <c r="O25" s="393"/>
      <c r="P25" s="395"/>
      <c r="Q25" s="101">
        <v>3.2</v>
      </c>
      <c r="R25" s="392"/>
      <c r="S25" s="393"/>
      <c r="T25" s="101">
        <v>2.2999999999999998</v>
      </c>
      <c r="U25" s="393"/>
      <c r="V25" s="393"/>
      <c r="W25" s="101">
        <v>4.0999999999999996</v>
      </c>
      <c r="X25" s="393"/>
      <c r="Y25" s="393"/>
      <c r="Z25" s="396">
        <v>2.5</v>
      </c>
      <c r="AA25" s="393"/>
      <c r="AB25" s="397"/>
      <c r="AC25" s="396">
        <v>3.5</v>
      </c>
      <c r="AD25" s="393"/>
      <c r="AE25" s="393"/>
      <c r="AF25" s="101">
        <v>3.1</v>
      </c>
      <c r="AG25" s="394"/>
    </row>
    <row r="26" spans="1:33" ht="12" customHeight="1" x14ac:dyDescent="0.2">
      <c r="A26" s="1646" t="s">
        <v>77</v>
      </c>
      <c r="B26" s="1646"/>
      <c r="C26" s="861"/>
      <c r="D26" s="862"/>
      <c r="E26" s="101">
        <v>5</v>
      </c>
      <c r="F26" s="392"/>
      <c r="G26" s="374"/>
      <c r="H26" s="101">
        <v>4.5999999999999996</v>
      </c>
      <c r="I26" s="393"/>
      <c r="J26" s="393"/>
      <c r="K26" s="101">
        <v>4.5999999999999996</v>
      </c>
      <c r="L26" s="393"/>
      <c r="M26" s="393"/>
      <c r="N26" s="101">
        <v>4.5999999999999996</v>
      </c>
      <c r="O26" s="393"/>
      <c r="P26" s="395"/>
      <c r="Q26" s="101">
        <v>4.5999999999999996</v>
      </c>
      <c r="R26" s="392"/>
      <c r="S26" s="393"/>
      <c r="T26" s="101">
        <v>4.5999999999999996</v>
      </c>
      <c r="U26" s="393"/>
      <c r="V26" s="393"/>
      <c r="W26" s="101">
        <v>5.2</v>
      </c>
      <c r="X26" s="393"/>
      <c r="Y26" s="393"/>
      <c r="Z26" s="396">
        <v>4.4000000000000004</v>
      </c>
      <c r="AA26" s="393"/>
      <c r="AB26" s="397"/>
      <c r="AC26" s="396">
        <v>4.7</v>
      </c>
      <c r="AD26" s="393"/>
      <c r="AE26" s="393"/>
      <c r="AF26" s="101">
        <v>4.7</v>
      </c>
      <c r="AG26" s="394"/>
    </row>
    <row r="27" spans="1:33" ht="12" customHeight="1" x14ac:dyDescent="0.2">
      <c r="A27" s="1646" t="s">
        <v>79</v>
      </c>
      <c r="B27" s="1646"/>
      <c r="C27" s="861"/>
      <c r="D27" s="862"/>
      <c r="E27" s="101">
        <v>0.5</v>
      </c>
      <c r="F27" s="392"/>
      <c r="G27" s="374"/>
      <c r="H27" s="101">
        <v>10</v>
      </c>
      <c r="I27" s="393"/>
      <c r="J27" s="393"/>
      <c r="K27" s="101">
        <v>13.3</v>
      </c>
      <c r="L27" s="393"/>
      <c r="M27" s="393"/>
      <c r="N27" s="101">
        <v>0.5</v>
      </c>
      <c r="O27" s="393"/>
      <c r="P27" s="395"/>
      <c r="Q27" s="101">
        <v>7.5</v>
      </c>
      <c r="R27" s="392"/>
      <c r="S27" s="393"/>
      <c r="T27" s="101">
        <v>11</v>
      </c>
      <c r="U27" s="393"/>
      <c r="V27" s="393"/>
      <c r="W27" s="101">
        <v>9.1999999999999993</v>
      </c>
      <c r="X27" s="393"/>
      <c r="Y27" s="393"/>
      <c r="Z27" s="396">
        <v>10.1</v>
      </c>
      <c r="AA27" s="393"/>
      <c r="AB27" s="397"/>
      <c r="AC27" s="396">
        <v>6.1</v>
      </c>
      <c r="AD27" s="393"/>
      <c r="AE27" s="393"/>
      <c r="AF27" s="101">
        <v>9.5</v>
      </c>
      <c r="AG27" s="394"/>
    </row>
    <row r="28" spans="1:33" ht="12" customHeight="1" x14ac:dyDescent="0.2">
      <c r="A28" s="1639" t="s">
        <v>193</v>
      </c>
      <c r="B28" s="1639"/>
      <c r="C28" s="817"/>
      <c r="D28" s="818"/>
      <c r="E28" s="101">
        <v>3.5</v>
      </c>
      <c r="F28" s="392"/>
      <c r="G28" s="374"/>
      <c r="H28" s="101">
        <v>4.4000000000000004</v>
      </c>
      <c r="I28" s="393"/>
      <c r="J28" s="393"/>
      <c r="K28" s="101">
        <v>4.8</v>
      </c>
      <c r="L28" s="393"/>
      <c r="M28" s="393"/>
      <c r="N28" s="101">
        <v>3.4</v>
      </c>
      <c r="O28" s="393"/>
      <c r="P28" s="395"/>
      <c r="Q28" s="101">
        <v>4.0999999999999996</v>
      </c>
      <c r="R28" s="392"/>
      <c r="S28" s="393"/>
      <c r="T28" s="101">
        <v>4.4000000000000004</v>
      </c>
      <c r="U28" s="393"/>
      <c r="V28" s="393"/>
      <c r="W28" s="101">
        <v>4.3</v>
      </c>
      <c r="X28" s="393"/>
      <c r="Y28" s="393"/>
      <c r="Z28" s="396">
        <v>4.0999999999999996</v>
      </c>
      <c r="AA28" s="393"/>
      <c r="AB28" s="397"/>
      <c r="AC28" s="396">
        <v>4</v>
      </c>
      <c r="AD28" s="393"/>
      <c r="AE28" s="393"/>
      <c r="AF28" s="101">
        <v>4.2</v>
      </c>
      <c r="AG28" s="394"/>
    </row>
    <row r="29" spans="1:33" ht="12" customHeight="1" x14ac:dyDescent="0.2">
      <c r="A29" s="1606"/>
      <c r="B29" s="1606"/>
      <c r="D29" s="342"/>
      <c r="E29" s="101"/>
      <c r="F29" s="392"/>
      <c r="G29" s="374"/>
      <c r="H29" s="101"/>
      <c r="I29" s="393"/>
      <c r="J29" s="393"/>
      <c r="K29" s="101"/>
      <c r="L29" s="393"/>
      <c r="M29" s="393"/>
      <c r="N29" s="101"/>
      <c r="O29" s="393"/>
      <c r="P29" s="395"/>
      <c r="Q29" s="101"/>
      <c r="R29" s="392"/>
      <c r="S29" s="393"/>
      <c r="T29" s="101"/>
      <c r="U29" s="393"/>
      <c r="V29" s="393"/>
      <c r="W29" s="101"/>
      <c r="X29" s="393"/>
      <c r="Y29" s="393"/>
      <c r="Z29" s="396"/>
      <c r="AA29" s="393"/>
      <c r="AB29" s="397"/>
      <c r="AC29" s="396"/>
      <c r="AD29" s="393"/>
      <c r="AE29" s="393"/>
      <c r="AF29" s="101"/>
      <c r="AG29" s="394"/>
    </row>
    <row r="30" spans="1:33" ht="12" customHeight="1" x14ac:dyDescent="0.2">
      <c r="A30" s="1646" t="s">
        <v>194</v>
      </c>
      <c r="B30" s="1646"/>
      <c r="C30" s="861"/>
      <c r="D30" s="862"/>
      <c r="E30" s="101">
        <v>3.9</v>
      </c>
      <c r="F30" s="392"/>
      <c r="G30" s="374"/>
      <c r="H30" s="101">
        <v>4</v>
      </c>
      <c r="I30" s="393"/>
      <c r="J30" s="393"/>
      <c r="K30" s="101">
        <v>4</v>
      </c>
      <c r="L30" s="393"/>
      <c r="M30" s="393"/>
      <c r="N30" s="101">
        <v>3.9</v>
      </c>
      <c r="O30" s="393"/>
      <c r="P30" s="395"/>
      <c r="Q30" s="101">
        <v>3.9</v>
      </c>
      <c r="R30" s="392"/>
      <c r="S30" s="393"/>
      <c r="T30" s="101">
        <v>3.8</v>
      </c>
      <c r="U30" s="393"/>
      <c r="V30" s="393"/>
      <c r="W30" s="101">
        <v>3.8</v>
      </c>
      <c r="X30" s="393"/>
      <c r="Y30" s="393"/>
      <c r="Z30" s="396">
        <v>3.7</v>
      </c>
      <c r="AA30" s="393"/>
      <c r="AB30" s="397"/>
      <c r="AC30" s="396">
        <v>3.9</v>
      </c>
      <c r="AD30" s="393"/>
      <c r="AE30" s="393"/>
      <c r="AF30" s="101">
        <v>3.8</v>
      </c>
      <c r="AG30" s="394"/>
    </row>
    <row r="31" spans="1:33" ht="12" customHeight="1" x14ac:dyDescent="0.2">
      <c r="A31" s="1606"/>
      <c r="B31" s="1606"/>
      <c r="D31" s="342"/>
      <c r="E31" s="362"/>
      <c r="F31" s="527"/>
      <c r="G31" s="374"/>
      <c r="H31" s="362"/>
      <c r="I31" s="863"/>
      <c r="J31" s="604"/>
      <c r="K31" s="362"/>
      <c r="L31" s="389"/>
      <c r="M31" s="389"/>
      <c r="N31" s="362"/>
      <c r="O31" s="389"/>
      <c r="P31" s="614"/>
      <c r="Q31" s="365"/>
      <c r="R31" s="527"/>
      <c r="S31" s="604"/>
      <c r="T31" s="362"/>
      <c r="U31" s="608"/>
      <c r="V31" s="374"/>
      <c r="Z31" s="362"/>
      <c r="AC31" s="362"/>
    </row>
    <row r="32" spans="1:33" x14ac:dyDescent="0.2">
      <c r="A32" s="1708" t="s">
        <v>568</v>
      </c>
      <c r="B32" s="1708"/>
      <c r="C32" s="868"/>
      <c r="D32" s="869"/>
      <c r="E32" s="362"/>
      <c r="F32" s="527"/>
      <c r="G32" s="374"/>
      <c r="H32" s="362"/>
      <c r="I32" s="863"/>
      <c r="J32" s="604"/>
      <c r="K32" s="362"/>
      <c r="L32" s="389"/>
      <c r="M32" s="389"/>
      <c r="N32" s="362"/>
      <c r="O32" s="389"/>
      <c r="P32" s="614"/>
      <c r="Q32" s="365"/>
      <c r="R32" s="527"/>
      <c r="S32" s="604"/>
      <c r="T32" s="362"/>
      <c r="U32" s="608"/>
      <c r="V32" s="374"/>
      <c r="Z32" s="362"/>
      <c r="AC32" s="362"/>
    </row>
    <row r="33" spans="1:33" ht="12" customHeight="1" x14ac:dyDescent="0.2">
      <c r="A33" s="1646" t="s">
        <v>195</v>
      </c>
      <c r="B33" s="1646"/>
      <c r="C33" s="861"/>
      <c r="D33" s="862"/>
      <c r="E33" s="819">
        <v>-4</v>
      </c>
      <c r="F33" s="528"/>
      <c r="G33" s="374"/>
      <c r="H33" s="819">
        <v>-14</v>
      </c>
      <c r="I33" s="870"/>
      <c r="J33" s="602"/>
      <c r="K33" s="375">
        <v>-15</v>
      </c>
      <c r="L33" s="376"/>
      <c r="M33" s="376"/>
      <c r="N33" s="375">
        <v>-14</v>
      </c>
      <c r="O33" s="376"/>
      <c r="P33" s="612"/>
      <c r="Q33" s="525">
        <v>-4</v>
      </c>
      <c r="R33" s="528"/>
      <c r="S33" s="602"/>
      <c r="T33" s="375">
        <v>-5</v>
      </c>
      <c r="U33" s="606"/>
      <c r="V33" s="377"/>
      <c r="W33" s="375">
        <v>-4</v>
      </c>
      <c r="X33" s="378"/>
      <c r="Y33" s="378"/>
      <c r="Z33" s="375">
        <v>-1</v>
      </c>
      <c r="AA33" s="378"/>
      <c r="AB33" s="378"/>
      <c r="AC33" s="819">
        <v>-47</v>
      </c>
      <c r="AD33" s="378"/>
      <c r="AE33" s="378"/>
      <c r="AF33" s="375">
        <v>-14</v>
      </c>
    </row>
    <row r="34" spans="1:33" ht="12" customHeight="1" x14ac:dyDescent="0.2">
      <c r="A34" s="1646" t="s">
        <v>196</v>
      </c>
      <c r="B34" s="1646"/>
      <c r="C34" s="861"/>
      <c r="D34" s="862"/>
      <c r="E34" s="554">
        <v>216</v>
      </c>
      <c r="F34" s="529"/>
      <c r="G34" s="374"/>
      <c r="H34" s="554">
        <v>147</v>
      </c>
      <c r="I34" s="871"/>
      <c r="J34" s="603"/>
      <c r="K34" s="380">
        <v>117</v>
      </c>
      <c r="L34" s="381"/>
      <c r="M34" s="381"/>
      <c r="N34" s="380">
        <v>95</v>
      </c>
      <c r="O34" s="381"/>
      <c r="P34" s="613"/>
      <c r="Q34" s="526">
        <v>-76</v>
      </c>
      <c r="R34" s="529"/>
      <c r="S34" s="603"/>
      <c r="T34" s="380">
        <v>-22</v>
      </c>
      <c r="U34" s="607"/>
      <c r="V34" s="382"/>
      <c r="W34" s="380">
        <v>-75</v>
      </c>
      <c r="X34" s="383"/>
      <c r="Y34" s="383"/>
      <c r="Z34" s="380">
        <v>-42</v>
      </c>
      <c r="AA34" s="383"/>
      <c r="AB34" s="383"/>
      <c r="AC34" s="554">
        <v>575</v>
      </c>
      <c r="AD34" s="383"/>
      <c r="AE34" s="383"/>
      <c r="AF34" s="380">
        <v>-215</v>
      </c>
    </row>
    <row r="35" spans="1:33" ht="12" customHeight="1" x14ac:dyDescent="0.2">
      <c r="A35" s="1646" t="s">
        <v>197</v>
      </c>
      <c r="B35" s="1646"/>
      <c r="C35" s="861"/>
      <c r="D35" s="862"/>
      <c r="E35" s="554">
        <v>521</v>
      </c>
      <c r="F35" s="529"/>
      <c r="G35" s="374"/>
      <c r="H35" s="554">
        <v>24</v>
      </c>
      <c r="I35" s="871"/>
      <c r="J35" s="603"/>
      <c r="K35" s="380">
        <v>200</v>
      </c>
      <c r="L35" s="381"/>
      <c r="M35" s="381"/>
      <c r="N35" s="380">
        <v>627</v>
      </c>
      <c r="O35" s="381"/>
      <c r="P35" s="613"/>
      <c r="Q35" s="526">
        <v>-840</v>
      </c>
      <c r="R35" s="529"/>
      <c r="S35" s="603"/>
      <c r="T35" s="380">
        <v>198</v>
      </c>
      <c r="U35" s="607"/>
      <c r="V35" s="382"/>
      <c r="W35" s="380">
        <v>34</v>
      </c>
      <c r="X35" s="383"/>
      <c r="Y35" s="383"/>
      <c r="Z35" s="380">
        <v>-83</v>
      </c>
      <c r="AA35" s="383"/>
      <c r="AB35" s="383"/>
      <c r="AC35" s="554">
        <v>1372</v>
      </c>
      <c r="AD35" s="383"/>
      <c r="AE35" s="383"/>
      <c r="AF35" s="380">
        <v>-691</v>
      </c>
    </row>
    <row r="36" spans="1:33" ht="12" customHeight="1" x14ac:dyDescent="0.2">
      <c r="A36" s="1646" t="s">
        <v>198</v>
      </c>
      <c r="B36" s="1646"/>
      <c r="C36" s="861"/>
      <c r="D36" s="862"/>
      <c r="E36" s="555">
        <v>-31</v>
      </c>
      <c r="F36" s="529"/>
      <c r="G36" s="374"/>
      <c r="H36" s="555">
        <v>40</v>
      </c>
      <c r="I36" s="871"/>
      <c r="J36" s="603"/>
      <c r="K36" s="384">
        <v>22</v>
      </c>
      <c r="L36" s="381"/>
      <c r="M36" s="381"/>
      <c r="N36" s="384">
        <v>-46</v>
      </c>
      <c r="O36" s="381"/>
      <c r="P36" s="613"/>
      <c r="Q36" s="384">
        <v>26</v>
      </c>
      <c r="R36" s="529"/>
      <c r="S36" s="603"/>
      <c r="T36" s="384">
        <v>5</v>
      </c>
      <c r="U36" s="607"/>
      <c r="V36" s="382"/>
      <c r="W36" s="384">
        <v>20</v>
      </c>
      <c r="X36" s="383"/>
      <c r="Y36" s="383"/>
      <c r="Z36" s="384">
        <v>-8</v>
      </c>
      <c r="AA36" s="383"/>
      <c r="AB36" s="383"/>
      <c r="AC36" s="555">
        <v>-15</v>
      </c>
      <c r="AD36" s="383"/>
      <c r="AE36" s="383"/>
      <c r="AF36" s="384">
        <v>43</v>
      </c>
    </row>
    <row r="37" spans="1:33" ht="12.95" customHeight="1" thickBot="1" x14ac:dyDescent="0.25">
      <c r="A37" s="1639" t="s">
        <v>147</v>
      </c>
      <c r="B37" s="1639"/>
      <c r="C37" s="817"/>
      <c r="D37" s="818"/>
      <c r="E37" s="599">
        <v>702</v>
      </c>
      <c r="F37" s="528"/>
      <c r="G37" s="374"/>
      <c r="H37" s="599">
        <v>197</v>
      </c>
      <c r="I37" s="870"/>
      <c r="J37" s="602"/>
      <c r="K37" s="387">
        <v>324</v>
      </c>
      <c r="L37" s="376"/>
      <c r="M37" s="376"/>
      <c r="N37" s="387">
        <v>662</v>
      </c>
      <c r="O37" s="376"/>
      <c r="P37" s="612"/>
      <c r="Q37" s="387">
        <v>-894</v>
      </c>
      <c r="R37" s="528"/>
      <c r="S37" s="602"/>
      <c r="T37" s="387">
        <v>176</v>
      </c>
      <c r="U37" s="606"/>
      <c r="V37" s="377"/>
      <c r="W37" s="388">
        <v>-25</v>
      </c>
      <c r="X37" s="378"/>
      <c r="Y37" s="378"/>
      <c r="Z37" s="388">
        <v>-134</v>
      </c>
      <c r="AA37" s="378"/>
      <c r="AB37" s="378"/>
      <c r="AC37" s="829">
        <v>1885</v>
      </c>
      <c r="AD37" s="378"/>
      <c r="AE37" s="378"/>
      <c r="AF37" s="388">
        <v>-877</v>
      </c>
    </row>
    <row r="38" spans="1:33" ht="12" customHeight="1" thickTop="1" x14ac:dyDescent="0.2">
      <c r="A38" s="1606"/>
      <c r="B38" s="1606"/>
      <c r="D38" s="342"/>
      <c r="E38" s="361"/>
      <c r="F38" s="527"/>
      <c r="G38" s="374"/>
      <c r="H38" s="361"/>
      <c r="I38" s="863"/>
      <c r="J38" s="604"/>
      <c r="K38" s="361"/>
      <c r="L38" s="389"/>
      <c r="M38" s="389"/>
      <c r="N38" s="361"/>
      <c r="O38" s="389"/>
      <c r="P38" s="614"/>
      <c r="Q38" s="361"/>
      <c r="R38" s="527"/>
      <c r="S38" s="604"/>
      <c r="T38" s="361"/>
      <c r="U38" s="608"/>
      <c r="V38" s="374"/>
      <c r="W38" s="390"/>
      <c r="Z38" s="391"/>
      <c r="AC38" s="390"/>
      <c r="AF38" s="391"/>
    </row>
    <row r="39" spans="1:33" ht="14.1" customHeight="1" x14ac:dyDescent="0.2">
      <c r="A39" s="1647" t="s">
        <v>694</v>
      </c>
      <c r="B39" s="1647"/>
      <c r="C39" s="866"/>
      <c r="D39" s="867"/>
      <c r="E39" s="362"/>
      <c r="F39" s="527"/>
      <c r="G39" s="374"/>
      <c r="H39" s="362"/>
      <c r="I39" s="863"/>
      <c r="J39" s="604"/>
      <c r="K39" s="362"/>
      <c r="L39" s="389"/>
      <c r="M39" s="389"/>
      <c r="N39" s="362"/>
      <c r="O39" s="389"/>
      <c r="P39" s="614"/>
      <c r="Q39" s="365"/>
      <c r="R39" s="527"/>
      <c r="S39" s="604"/>
      <c r="T39" s="362"/>
      <c r="U39" s="608"/>
      <c r="V39" s="374"/>
      <c r="Z39" s="362"/>
      <c r="AF39" s="362"/>
    </row>
    <row r="40" spans="1:33" ht="12" customHeight="1" x14ac:dyDescent="0.2">
      <c r="A40" s="1646" t="s">
        <v>12</v>
      </c>
      <c r="B40" s="1646"/>
      <c r="C40" s="861"/>
      <c r="D40" s="862"/>
      <c r="E40" s="771">
        <v>0.8</v>
      </c>
      <c r="F40" s="392" t="s">
        <v>239</v>
      </c>
      <c r="G40" s="374"/>
      <c r="H40" s="771">
        <v>1</v>
      </c>
      <c r="I40" s="393" t="s">
        <v>239</v>
      </c>
      <c r="J40" s="393"/>
      <c r="K40" s="398">
        <v>1.1000000000000001</v>
      </c>
      <c r="L40" s="394" t="s">
        <v>239</v>
      </c>
      <c r="M40" s="393"/>
      <c r="N40" s="398">
        <v>0.8</v>
      </c>
      <c r="O40" s="394" t="s">
        <v>239</v>
      </c>
      <c r="P40" s="395"/>
      <c r="Q40" s="398">
        <v>0.9</v>
      </c>
      <c r="R40" s="392" t="s">
        <v>239</v>
      </c>
      <c r="S40" s="393"/>
      <c r="T40" s="398">
        <v>1</v>
      </c>
      <c r="U40" s="393" t="s">
        <v>239</v>
      </c>
      <c r="V40" s="393"/>
      <c r="W40" s="398">
        <v>1</v>
      </c>
      <c r="X40" s="393" t="s">
        <v>239</v>
      </c>
      <c r="Y40" s="393"/>
      <c r="Z40" s="399">
        <v>0.9</v>
      </c>
      <c r="AA40" s="394" t="s">
        <v>239</v>
      </c>
      <c r="AB40" s="397"/>
      <c r="AC40" s="771">
        <v>3.7</v>
      </c>
      <c r="AD40" s="394" t="s">
        <v>239</v>
      </c>
      <c r="AE40" s="393"/>
      <c r="AF40" s="398">
        <v>3.9</v>
      </c>
      <c r="AG40" s="394" t="s">
        <v>239</v>
      </c>
    </row>
    <row r="41" spans="1:33" ht="12" customHeight="1" x14ac:dyDescent="0.2">
      <c r="A41" s="1646" t="s">
        <v>569</v>
      </c>
      <c r="B41" s="1646"/>
      <c r="C41" s="861"/>
      <c r="D41" s="862"/>
      <c r="E41" s="771">
        <v>-0.1</v>
      </c>
      <c r="F41" s="392"/>
      <c r="G41" s="374"/>
      <c r="H41" s="771">
        <v>0.8</v>
      </c>
      <c r="I41" s="393"/>
      <c r="J41" s="393"/>
      <c r="K41" s="398">
        <v>1.5</v>
      </c>
      <c r="L41" s="393"/>
      <c r="M41" s="393"/>
      <c r="N41" s="398">
        <v>1.7</v>
      </c>
      <c r="O41" s="393"/>
      <c r="P41" s="395"/>
      <c r="Q41" s="398">
        <v>-0.1</v>
      </c>
      <c r="R41" s="392"/>
      <c r="S41" s="393"/>
      <c r="T41" s="398">
        <v>-0.1</v>
      </c>
      <c r="U41" s="393"/>
      <c r="V41" s="393"/>
      <c r="W41" s="398">
        <v>-0.5</v>
      </c>
      <c r="X41" s="393"/>
      <c r="Y41" s="393"/>
      <c r="Z41" s="399">
        <v>-1.3</v>
      </c>
      <c r="AA41" s="393"/>
      <c r="AB41" s="397"/>
      <c r="AC41" s="771">
        <v>3.8</v>
      </c>
      <c r="AD41" s="393"/>
      <c r="AE41" s="393"/>
      <c r="AF41" s="398">
        <v>-2.2000000000000002</v>
      </c>
      <c r="AG41" s="394"/>
    </row>
    <row r="42" spans="1:33" ht="12" customHeight="1" x14ac:dyDescent="0.2">
      <c r="A42" s="1646" t="s">
        <v>570</v>
      </c>
      <c r="B42" s="1646"/>
      <c r="C42" s="861"/>
      <c r="D42" s="862"/>
      <c r="E42" s="771">
        <v>0.6</v>
      </c>
      <c r="F42" s="392"/>
      <c r="G42" s="374"/>
      <c r="H42" s="771">
        <v>0.1</v>
      </c>
      <c r="I42" s="393"/>
      <c r="J42" s="393"/>
      <c r="K42" s="400">
        <v>0.2</v>
      </c>
      <c r="L42" s="393"/>
      <c r="M42" s="393"/>
      <c r="N42" s="400">
        <v>0.8</v>
      </c>
      <c r="O42" s="393"/>
      <c r="P42" s="395"/>
      <c r="Q42" s="400">
        <v>-1</v>
      </c>
      <c r="R42" s="392"/>
      <c r="S42" s="393"/>
      <c r="T42" s="401">
        <v>0.2</v>
      </c>
      <c r="U42" s="393"/>
      <c r="V42" s="393"/>
      <c r="W42" s="771">
        <v>0</v>
      </c>
      <c r="X42" s="393"/>
      <c r="Y42" s="393"/>
      <c r="Z42" s="399">
        <v>-0.1</v>
      </c>
      <c r="AA42" s="393"/>
      <c r="AB42" s="397"/>
      <c r="AC42" s="771">
        <v>1.7</v>
      </c>
      <c r="AD42" s="393"/>
      <c r="AE42" s="393"/>
      <c r="AF42" s="398">
        <v>-0.9</v>
      </c>
      <c r="AG42" s="394"/>
    </row>
    <row r="43" spans="1:33" ht="12.95" customHeight="1" thickBot="1" x14ac:dyDescent="0.25">
      <c r="A43" s="1639" t="s">
        <v>147</v>
      </c>
      <c r="B43" s="1639"/>
      <c r="C43" s="817"/>
      <c r="D43" s="818"/>
      <c r="E43" s="872">
        <v>1.3</v>
      </c>
      <c r="F43" s="392" t="s">
        <v>239</v>
      </c>
      <c r="G43" s="374"/>
      <c r="H43" s="872">
        <v>1.9</v>
      </c>
      <c r="I43" s="393" t="s">
        <v>239</v>
      </c>
      <c r="J43" s="393"/>
      <c r="K43" s="402">
        <v>2.8</v>
      </c>
      <c r="L43" s="394" t="s">
        <v>239</v>
      </c>
      <c r="M43" s="393"/>
      <c r="N43" s="402">
        <v>3.3</v>
      </c>
      <c r="O43" s="394" t="s">
        <v>239</v>
      </c>
      <c r="P43" s="395"/>
      <c r="Q43" s="402">
        <v>-0.2</v>
      </c>
      <c r="R43" s="392" t="s">
        <v>239</v>
      </c>
      <c r="S43" s="393"/>
      <c r="T43" s="402">
        <v>1.1000000000000001</v>
      </c>
      <c r="U43" s="393" t="s">
        <v>239</v>
      </c>
      <c r="V43" s="393"/>
      <c r="W43" s="402">
        <v>0.5</v>
      </c>
      <c r="X43" s="393" t="s">
        <v>239</v>
      </c>
      <c r="Y43" s="393"/>
      <c r="Z43" s="402">
        <v>-0.5</v>
      </c>
      <c r="AA43" s="394" t="s">
        <v>239</v>
      </c>
      <c r="AB43" s="397"/>
      <c r="AC43" s="872">
        <v>9.1999999999999993</v>
      </c>
      <c r="AD43" s="394" t="s">
        <v>239</v>
      </c>
      <c r="AE43" s="393"/>
      <c r="AF43" s="403">
        <v>0.8</v>
      </c>
      <c r="AG43" s="394" t="s">
        <v>239</v>
      </c>
    </row>
    <row r="44" spans="1:33" ht="12" customHeight="1" thickTop="1" x14ac:dyDescent="0.2">
      <c r="A44" s="1606"/>
      <c r="B44" s="1606"/>
      <c r="D44" s="342"/>
      <c r="E44" s="361"/>
      <c r="F44" s="343"/>
      <c r="G44" s="374"/>
      <c r="H44" s="361"/>
      <c r="I44" s="863"/>
      <c r="J44" s="604"/>
      <c r="K44" s="361"/>
      <c r="L44" s="389"/>
      <c r="M44" s="389"/>
      <c r="N44" s="361"/>
      <c r="O44" s="389"/>
      <c r="P44" s="614"/>
      <c r="Q44" s="361"/>
      <c r="R44" s="527"/>
      <c r="S44" s="604"/>
      <c r="T44" s="361"/>
      <c r="U44" s="608"/>
      <c r="V44" s="374"/>
      <c r="W44" s="390"/>
      <c r="Z44" s="391"/>
      <c r="AC44" s="344"/>
      <c r="AF44" s="390"/>
    </row>
    <row r="45" spans="1:33" ht="14.1" customHeight="1" thickBot="1" x14ac:dyDescent="0.25">
      <c r="A45" s="1647" t="s">
        <v>695</v>
      </c>
      <c r="B45" s="1608"/>
      <c r="C45" s="834"/>
      <c r="D45" s="835"/>
      <c r="E45" s="404">
        <v>84.525999999999996</v>
      </c>
      <c r="F45" s="343"/>
      <c r="G45" s="374"/>
      <c r="H45" s="404">
        <v>83.9</v>
      </c>
      <c r="I45" s="873"/>
      <c r="J45" s="605"/>
      <c r="K45" s="404">
        <v>82.2</v>
      </c>
      <c r="L45" s="405"/>
      <c r="M45" s="405"/>
      <c r="N45" s="404">
        <v>81.2</v>
      </c>
      <c r="O45" s="405"/>
      <c r="P45" s="615"/>
      <c r="Q45" s="404">
        <v>81.7</v>
      </c>
      <c r="R45" s="616"/>
      <c r="S45" s="605"/>
      <c r="T45" s="404">
        <v>82.4</v>
      </c>
      <c r="U45" s="609"/>
      <c r="V45" s="406"/>
      <c r="W45" s="404">
        <v>81.900000000000006</v>
      </c>
      <c r="X45" s="407"/>
      <c r="Y45" s="407"/>
      <c r="Z45" s="404">
        <v>81</v>
      </c>
      <c r="AA45" s="407"/>
      <c r="AB45" s="407"/>
      <c r="AC45" s="762">
        <v>82.845200000000006</v>
      </c>
      <c r="AD45" s="407"/>
      <c r="AE45" s="407"/>
      <c r="AF45" s="404">
        <v>81.5</v>
      </c>
    </row>
    <row r="46" spans="1:33" s="1268" customFormat="1" ht="14.1" customHeight="1" thickTop="1" x14ac:dyDescent="0.2">
      <c r="A46" s="1269"/>
      <c r="B46" s="1270"/>
      <c r="C46" s="1270"/>
      <c r="D46" s="835"/>
      <c r="E46" s="1271"/>
      <c r="F46" s="343"/>
      <c r="G46" s="374"/>
      <c r="H46" s="1271"/>
      <c r="I46" s="873"/>
      <c r="J46" s="605"/>
      <c r="K46" s="1271"/>
      <c r="L46" s="405"/>
      <c r="M46" s="405"/>
      <c r="N46" s="1271"/>
      <c r="O46" s="405"/>
      <c r="P46" s="615"/>
      <c r="Q46" s="1271"/>
      <c r="R46" s="616"/>
      <c r="S46" s="605"/>
      <c r="T46" s="1271"/>
      <c r="U46" s="609"/>
      <c r="V46" s="406"/>
      <c r="W46" s="1271"/>
      <c r="X46" s="407"/>
      <c r="Y46" s="407"/>
      <c r="Z46" s="1271"/>
      <c r="AA46" s="407"/>
      <c r="AB46" s="407"/>
      <c r="AC46" s="1272"/>
      <c r="AD46" s="407"/>
      <c r="AE46" s="407"/>
      <c r="AF46" s="1271"/>
      <c r="AG46" s="373"/>
    </row>
    <row r="47" spans="1:33" s="1268" customFormat="1" ht="14.1" customHeight="1" x14ac:dyDescent="0.2">
      <c r="A47" s="1705" t="s">
        <v>687</v>
      </c>
      <c r="B47" s="1705"/>
      <c r="C47" s="1274"/>
      <c r="D47" s="1275"/>
      <c r="E47" s="1276"/>
      <c r="F47" s="1233"/>
      <c r="G47" s="1277"/>
      <c r="H47" s="1276"/>
      <c r="I47" s="1278"/>
      <c r="J47" s="1279"/>
      <c r="K47" s="1276"/>
      <c r="L47" s="1280"/>
      <c r="M47" s="1280"/>
      <c r="N47" s="1276"/>
      <c r="O47" s="1280"/>
      <c r="P47" s="1281"/>
      <c r="Q47" s="1276"/>
      <c r="R47" s="1282"/>
      <c r="S47" s="1279"/>
      <c r="T47" s="1276"/>
      <c r="U47" s="1283"/>
      <c r="V47" s="1284"/>
      <c r="W47" s="1276"/>
      <c r="X47" s="1285"/>
      <c r="Y47" s="1285"/>
      <c r="Z47" s="1276"/>
      <c r="AA47" s="1285"/>
      <c r="AB47" s="1285"/>
      <c r="AC47" s="1286"/>
      <c r="AD47" s="1285"/>
      <c r="AE47" s="1285"/>
      <c r="AF47" s="1276"/>
      <c r="AG47" s="373"/>
    </row>
    <row r="48" spans="1:33" s="1268" customFormat="1" ht="14.1" customHeight="1" x14ac:dyDescent="0.2">
      <c r="A48" s="1326"/>
      <c r="B48" s="1238" t="s">
        <v>210</v>
      </c>
      <c r="C48" s="1274"/>
      <c r="D48" s="1275"/>
      <c r="E48" s="1287">
        <v>-22</v>
      </c>
      <c r="F48" s="1288"/>
      <c r="G48" s="1289"/>
      <c r="H48" s="1287">
        <v>-19</v>
      </c>
      <c r="I48" s="1290"/>
      <c r="J48" s="1291"/>
      <c r="K48" s="1287">
        <v>-20</v>
      </c>
      <c r="L48" s="1292"/>
      <c r="M48" s="1292"/>
      <c r="N48" s="1287">
        <v>-20</v>
      </c>
      <c r="O48" s="1292"/>
      <c r="P48" s="1293"/>
      <c r="Q48" s="1287">
        <v>-18</v>
      </c>
      <c r="R48" s="1294"/>
      <c r="S48" s="1291"/>
      <c r="T48" s="1287">
        <v>-17</v>
      </c>
      <c r="U48" s="1295"/>
      <c r="V48" s="1296"/>
      <c r="W48" s="1287">
        <v>-18</v>
      </c>
      <c r="X48" s="1297"/>
      <c r="Y48" s="1297"/>
      <c r="Z48" s="1287">
        <v>-18</v>
      </c>
      <c r="AA48" s="1297"/>
      <c r="AB48" s="1297"/>
      <c r="AC48" s="1287">
        <v>-81</v>
      </c>
      <c r="AD48" s="1297"/>
      <c r="AE48" s="1297"/>
      <c r="AF48" s="1287">
        <v>-71</v>
      </c>
      <c r="AG48" s="373"/>
    </row>
    <row r="49" spans="1:33" s="1268" customFormat="1" ht="14.1" customHeight="1" x14ac:dyDescent="0.2">
      <c r="A49" s="1326"/>
      <c r="B49" s="1238" t="s">
        <v>688</v>
      </c>
      <c r="C49" s="1274"/>
      <c r="D49" s="1275"/>
      <c r="E49" s="1298">
        <v>-8</v>
      </c>
      <c r="F49" s="1299"/>
      <c r="G49" s="1300"/>
      <c r="H49" s="1298">
        <v>-10</v>
      </c>
      <c r="I49" s="1301"/>
      <c r="J49" s="1302"/>
      <c r="K49" s="1298">
        <v>-11</v>
      </c>
      <c r="L49" s="1303"/>
      <c r="M49" s="1303"/>
      <c r="N49" s="1298">
        <v>-11</v>
      </c>
      <c r="O49" s="1303"/>
      <c r="P49" s="1304"/>
      <c r="Q49" s="1298">
        <v>-9</v>
      </c>
      <c r="R49" s="1305"/>
      <c r="S49" s="1302"/>
      <c r="T49" s="1298">
        <v>-8</v>
      </c>
      <c r="U49" s="1306"/>
      <c r="V49" s="1307"/>
      <c r="W49" s="1298">
        <v>-7</v>
      </c>
      <c r="X49" s="1308"/>
      <c r="Y49" s="1308"/>
      <c r="Z49" s="1298">
        <v>-4</v>
      </c>
      <c r="AA49" s="1308"/>
      <c r="AB49" s="1308"/>
      <c r="AC49" s="1298">
        <v>-40</v>
      </c>
      <c r="AD49" s="1308"/>
      <c r="AE49" s="1308"/>
      <c r="AF49" s="1298">
        <v>-28</v>
      </c>
      <c r="AG49" s="373"/>
    </row>
    <row r="50" spans="1:33" s="1268" customFormat="1" ht="14.1" customHeight="1" x14ac:dyDescent="0.2">
      <c r="A50" s="1326"/>
      <c r="B50" s="1238" t="s">
        <v>689</v>
      </c>
      <c r="C50" s="1274"/>
      <c r="D50" s="1275"/>
      <c r="E50" s="1298">
        <v>-38</v>
      </c>
      <c r="F50" s="1299"/>
      <c r="G50" s="1300"/>
      <c r="H50" s="1298">
        <v>-39</v>
      </c>
      <c r="I50" s="1301"/>
      <c r="J50" s="1302"/>
      <c r="K50" s="1298">
        <v>-39</v>
      </c>
      <c r="L50" s="1303"/>
      <c r="M50" s="1303"/>
      <c r="N50" s="1298">
        <v>-40</v>
      </c>
      <c r="O50" s="1303"/>
      <c r="P50" s="1304"/>
      <c r="Q50" s="1298">
        <v>-46</v>
      </c>
      <c r="R50" s="1305"/>
      <c r="S50" s="1302"/>
      <c r="T50" s="1298">
        <v>-45</v>
      </c>
      <c r="U50" s="1306"/>
      <c r="V50" s="1307"/>
      <c r="W50" s="1298">
        <v>-41</v>
      </c>
      <c r="X50" s="1308"/>
      <c r="Y50" s="1308"/>
      <c r="Z50" s="1298">
        <v>-43</v>
      </c>
      <c r="AA50" s="1308"/>
      <c r="AB50" s="1308"/>
      <c r="AC50" s="1298">
        <v>-156</v>
      </c>
      <c r="AD50" s="1308"/>
      <c r="AE50" s="1308"/>
      <c r="AF50" s="1298">
        <v>-175</v>
      </c>
      <c r="AG50" s="373"/>
    </row>
    <row r="51" spans="1:33" s="1268" customFormat="1" ht="14.1" customHeight="1" thickBot="1" x14ac:dyDescent="0.25">
      <c r="A51" s="1326"/>
      <c r="B51" s="1323" t="s">
        <v>690</v>
      </c>
      <c r="C51" s="1274"/>
      <c r="D51" s="1275"/>
      <c r="E51" s="1309">
        <v>-68</v>
      </c>
      <c r="F51" s="1288"/>
      <c r="G51" s="1289"/>
      <c r="H51" s="1309">
        <v>-68</v>
      </c>
      <c r="I51" s="1290"/>
      <c r="J51" s="1291"/>
      <c r="K51" s="1309">
        <v>-70</v>
      </c>
      <c r="L51" s="1292"/>
      <c r="M51" s="1292"/>
      <c r="N51" s="1309">
        <v>-71</v>
      </c>
      <c r="O51" s="1292"/>
      <c r="P51" s="1293"/>
      <c r="Q51" s="1309">
        <v>-73</v>
      </c>
      <c r="R51" s="1294"/>
      <c r="S51" s="1291"/>
      <c r="T51" s="1309">
        <v>-70</v>
      </c>
      <c r="U51" s="1295"/>
      <c r="V51" s="1296"/>
      <c r="W51" s="1309">
        <v>-66</v>
      </c>
      <c r="X51" s="1297"/>
      <c r="Y51" s="1297"/>
      <c r="Z51" s="1309">
        <v>-65</v>
      </c>
      <c r="AA51" s="1297"/>
      <c r="AB51" s="1297"/>
      <c r="AC51" s="1309">
        <v>-277</v>
      </c>
      <c r="AD51" s="1297"/>
      <c r="AE51" s="1297"/>
      <c r="AF51" s="1309">
        <v>-274</v>
      </c>
      <c r="AG51" s="373"/>
    </row>
    <row r="52" spans="1:33" ht="12" customHeight="1" thickTop="1" x14ac:dyDescent="0.2">
      <c r="D52" s="836"/>
      <c r="E52" s="766"/>
      <c r="F52" s="837"/>
      <c r="G52" s="374"/>
      <c r="H52" s="344"/>
      <c r="I52" s="608"/>
      <c r="J52" s="374"/>
      <c r="K52" s="344"/>
      <c r="N52" s="344"/>
      <c r="P52" s="874"/>
      <c r="Q52" s="1273"/>
      <c r="R52" s="875"/>
      <c r="S52" s="374"/>
      <c r="T52" s="344"/>
      <c r="U52" s="608"/>
      <c r="V52" s="374"/>
      <c r="W52" s="344"/>
      <c r="Z52" s="344"/>
      <c r="AC52" s="344"/>
      <c r="AF52" s="344"/>
    </row>
    <row r="53" spans="1:33" x14ac:dyDescent="0.2">
      <c r="G53" s="374"/>
      <c r="H53" s="344"/>
      <c r="I53" s="374"/>
      <c r="S53" s="374"/>
      <c r="T53" s="344"/>
      <c r="U53" s="374"/>
    </row>
    <row r="54" spans="1:33" ht="13.5" customHeight="1" x14ac:dyDescent="0.2">
      <c r="A54" s="876" t="s">
        <v>333</v>
      </c>
      <c r="B54" s="1633" t="s">
        <v>571</v>
      </c>
      <c r="C54" s="1633"/>
      <c r="D54" s="1633"/>
      <c r="E54" s="1633"/>
      <c r="F54" s="1633"/>
      <c r="G54" s="1633"/>
      <c r="H54" s="1633"/>
      <c r="I54" s="1633"/>
      <c r="J54" s="1633"/>
      <c r="K54" s="1633"/>
      <c r="L54" s="1633"/>
      <c r="M54" s="1633"/>
      <c r="N54" s="1633"/>
      <c r="O54" s="1633"/>
      <c r="P54" s="1633"/>
      <c r="Q54" s="1633"/>
      <c r="R54" s="1633"/>
      <c r="S54" s="1633"/>
      <c r="T54" s="1633"/>
      <c r="U54" s="1633"/>
      <c r="V54" s="1633"/>
      <c r="W54" s="1633"/>
      <c r="X54" s="1633"/>
      <c r="Y54" s="1633"/>
      <c r="Z54" s="1633"/>
      <c r="AA54" s="1633"/>
      <c r="AB54" s="1633"/>
      <c r="AC54" s="1633"/>
      <c r="AD54" s="1633"/>
      <c r="AE54" s="1633"/>
      <c r="AF54" s="1633"/>
      <c r="AG54" s="1633"/>
    </row>
    <row r="55" spans="1:33" ht="13.5" customHeight="1" x14ac:dyDescent="0.2">
      <c r="A55" s="850" t="s">
        <v>330</v>
      </c>
      <c r="B55" s="1709" t="s">
        <v>572</v>
      </c>
      <c r="C55" s="1709"/>
      <c r="D55" s="1709"/>
      <c r="E55" s="1709"/>
      <c r="F55" s="1709"/>
      <c r="G55" s="1709"/>
      <c r="H55" s="1709"/>
      <c r="I55" s="1709"/>
      <c r="J55" s="1709"/>
      <c r="K55" s="1709"/>
      <c r="L55" s="1709"/>
      <c r="M55" s="1709"/>
      <c r="N55" s="1709"/>
      <c r="O55" s="1709"/>
      <c r="P55" s="1709"/>
      <c r="Q55" s="1709"/>
      <c r="R55" s="1709"/>
      <c r="S55" s="1709"/>
      <c r="T55" s="1709"/>
      <c r="U55" s="1709"/>
      <c r="V55" s="1709"/>
      <c r="W55" s="1709"/>
      <c r="X55" s="1709"/>
      <c r="Y55" s="1709"/>
      <c r="Z55" s="1709"/>
      <c r="AA55" s="1709"/>
      <c r="AB55" s="1709"/>
      <c r="AC55" s="1709"/>
      <c r="AD55" s="1709"/>
      <c r="AE55" s="1709"/>
      <c r="AF55" s="1709"/>
      <c r="AG55" s="1709"/>
    </row>
    <row r="56" spans="1:33" ht="13.5" customHeight="1" x14ac:dyDescent="0.2">
      <c r="A56" s="850" t="s">
        <v>332</v>
      </c>
      <c r="B56" s="1709" t="s">
        <v>203</v>
      </c>
      <c r="C56" s="1709"/>
      <c r="D56" s="1709"/>
      <c r="E56" s="1709"/>
      <c r="F56" s="1709"/>
      <c r="G56" s="1709"/>
      <c r="H56" s="1709"/>
      <c r="I56" s="1709"/>
      <c r="J56" s="1709"/>
      <c r="K56" s="1709"/>
      <c r="L56" s="1709"/>
      <c r="M56" s="1709"/>
      <c r="N56" s="1709"/>
      <c r="O56" s="1709"/>
      <c r="P56" s="1709"/>
      <c r="Q56" s="1709"/>
      <c r="R56" s="1709"/>
      <c r="S56" s="1709"/>
      <c r="T56" s="1709"/>
      <c r="U56" s="1709"/>
      <c r="V56" s="1709"/>
      <c r="W56" s="1709"/>
      <c r="X56" s="1709"/>
      <c r="Y56" s="1709"/>
      <c r="Z56" s="1709"/>
      <c r="AA56" s="1709"/>
      <c r="AB56" s="1709"/>
      <c r="AC56" s="1709"/>
      <c r="AD56" s="1709"/>
      <c r="AE56" s="1709"/>
      <c r="AF56" s="1709"/>
      <c r="AG56" s="1709"/>
    </row>
    <row r="57" spans="1:33" ht="48.75" customHeight="1" x14ac:dyDescent="0.2">
      <c r="A57" s="850" t="s">
        <v>334</v>
      </c>
      <c r="B57" s="1710" t="s">
        <v>619</v>
      </c>
      <c r="C57" s="1710"/>
      <c r="D57" s="1710"/>
      <c r="E57" s="1710"/>
      <c r="F57" s="1710"/>
      <c r="G57" s="1710"/>
      <c r="H57" s="1710"/>
      <c r="I57" s="1710"/>
      <c r="J57" s="1710"/>
      <c r="K57" s="1710"/>
      <c r="L57" s="1710"/>
      <c r="M57" s="1710"/>
      <c r="N57" s="1710"/>
      <c r="O57" s="1710"/>
      <c r="P57" s="1710"/>
      <c r="Q57" s="1710"/>
      <c r="R57" s="1710"/>
      <c r="S57" s="1710"/>
      <c r="T57" s="1710"/>
      <c r="U57" s="1710"/>
      <c r="V57" s="1710"/>
      <c r="W57" s="1710"/>
      <c r="X57" s="1710"/>
      <c r="Y57" s="1710"/>
      <c r="Z57" s="1710"/>
      <c r="AA57" s="1710"/>
      <c r="AB57" s="1710"/>
      <c r="AC57" s="1710"/>
      <c r="AD57" s="1710"/>
      <c r="AE57" s="1710"/>
      <c r="AF57" s="1710"/>
      <c r="AG57" s="1710"/>
    </row>
    <row r="58" spans="1:33" ht="25.5" customHeight="1" x14ac:dyDescent="0.2">
      <c r="A58" s="850" t="s">
        <v>335</v>
      </c>
      <c r="B58" s="1709" t="s">
        <v>573</v>
      </c>
      <c r="C58" s="1709"/>
      <c r="D58" s="1709"/>
      <c r="E58" s="1709"/>
      <c r="F58" s="1709"/>
      <c r="G58" s="1709"/>
      <c r="H58" s="1709"/>
      <c r="I58" s="1709"/>
      <c r="J58" s="1709"/>
      <c r="K58" s="1709"/>
      <c r="L58" s="1709"/>
      <c r="M58" s="1709"/>
      <c r="N58" s="1709"/>
      <c r="O58" s="1709"/>
      <c r="P58" s="1709"/>
      <c r="Q58" s="1709"/>
      <c r="R58" s="1709"/>
      <c r="S58" s="1709"/>
      <c r="T58" s="1709"/>
      <c r="U58" s="1709"/>
      <c r="V58" s="1709"/>
      <c r="W58" s="1709"/>
      <c r="X58" s="1709"/>
      <c r="Y58" s="1709"/>
      <c r="Z58" s="1709"/>
      <c r="AA58" s="1709"/>
      <c r="AB58" s="1709"/>
      <c r="AC58" s="1709"/>
      <c r="AD58" s="1709"/>
      <c r="AE58" s="1709"/>
      <c r="AF58" s="1709"/>
      <c r="AG58" s="1709"/>
    </row>
    <row r="59" spans="1:33" ht="39.950000000000003" customHeight="1" x14ac:dyDescent="0.2">
      <c r="A59" s="850" t="s">
        <v>336</v>
      </c>
      <c r="B59" s="1709" t="s">
        <v>574</v>
      </c>
      <c r="C59" s="1709"/>
      <c r="D59" s="1709"/>
      <c r="E59" s="1709"/>
      <c r="F59" s="1709"/>
      <c r="G59" s="1709"/>
      <c r="H59" s="1709"/>
      <c r="I59" s="1709"/>
      <c r="J59" s="1709"/>
      <c r="K59" s="1709"/>
      <c r="L59" s="1709"/>
      <c r="M59" s="1709"/>
      <c r="N59" s="1709"/>
      <c r="O59" s="1709"/>
      <c r="P59" s="1709"/>
      <c r="Q59" s="1709"/>
      <c r="R59" s="1709"/>
      <c r="S59" s="1709"/>
      <c r="T59" s="1709"/>
      <c r="U59" s="1709"/>
      <c r="V59" s="1709"/>
      <c r="W59" s="1709"/>
      <c r="X59" s="1709"/>
      <c r="Y59" s="1709"/>
      <c r="Z59" s="1709"/>
      <c r="AA59" s="1709"/>
      <c r="AB59" s="1709"/>
      <c r="AC59" s="1709"/>
      <c r="AD59" s="1709"/>
      <c r="AE59" s="1709"/>
      <c r="AF59" s="1709"/>
      <c r="AG59" s="1709"/>
    </row>
  </sheetData>
  <sheetProtection formatCells="0" formatColumns="0" formatRows="0" insertColumns="0" insertRows="0" insertHyperlinks="0" deleteColumns="0" deleteRows="0" sort="0" autoFilter="0" pivotTables="0"/>
  <customSheetViews>
    <customSheetView guid="{37FF72F6-90B1-42B8-8DBF-DD3FAC5BA85D}" fitToPage="1">
      <selection activeCell="B62" sqref="B62:AF62"/>
      <pageMargins left="0.25" right="0.25" top="0.5" bottom="0.5" header="0.3" footer="0.3"/>
      <printOptions horizontalCentered="1"/>
      <pageSetup scale="67" orientation="landscape" r:id="rId1"/>
      <headerFooter>
        <oddFooter>&amp;L&amp;K0070C0The Allstate Corporation 4Q19 Supplement&amp;R&amp;K000000&amp;A</oddFooter>
      </headerFooter>
    </customSheetView>
    <customSheetView guid="{2C9B2C1A-81A6-48A3-8FB1-DCFE0A20C29C}" fitToPage="1">
      <selection activeCell="B62" sqref="B62:AF62"/>
      <pageMargins left="0.25" right="0.25" top="0.5" bottom="0.5" header="0.3" footer="0.3"/>
      <printOptions horizontalCentered="1"/>
      <pageSetup scale="67" orientation="landscape" r:id="rId2"/>
      <headerFooter>
        <oddFooter>&amp;L&amp;K0070C0The Allstate Corporation 4Q19 Supplement&amp;R&amp;K000000&amp;A</oddFooter>
      </headerFooter>
    </customSheetView>
    <customSheetView guid="{890510C0-555E-4CA3-90D8-F97D8CDBC7E8}" fitToPage="1">
      <selection sqref="A1:AG1"/>
      <pageMargins left="0.25" right="0.25" top="0.5" bottom="0.5" header="0.3" footer="0.3"/>
      <printOptions horizontalCentered="1"/>
      <pageSetup scale="67" orientation="landscape" r:id="rId3"/>
      <headerFooter>
        <oddFooter>&amp;L&amp;K0070C0The Allstate Corporation 4Q19 Supplement&amp;R&amp;K000000&amp;A</oddFooter>
      </headerFooter>
    </customSheetView>
    <customSheetView guid="{D0B20ABF-5FBA-4802-BB92-8148C3F1B1AD}" fitToPage="1">
      <selection sqref="A1:AG1"/>
      <pageMargins left="0.25" right="0.25" top="0.5" bottom="0.5" header="0.3" footer="0.3"/>
      <printOptions horizontalCentered="1"/>
      <pageSetup scale="67" orientation="landscape" r:id="rId4"/>
      <headerFooter>
        <oddFooter>&amp;L&amp;K0070C0The Allstate Corporation 4Q19 Supplement&amp;R&amp;K000000&amp;A</oddFooter>
      </headerFooter>
    </customSheetView>
    <customSheetView guid="{0B7FDDCE-76D6-4341-B795-862A34477CB3}" fitToPage="1">
      <selection sqref="A1:AG1"/>
      <pageMargins left="0.25" right="0.25" top="0.5" bottom="0.5" header="0.3" footer="0.3"/>
      <printOptions horizontalCentered="1"/>
      <pageSetup scale="67" orientation="landscape" r:id="rId5"/>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67" orientation="landscape" r:id="rId6"/>
      <headerFooter>
        <oddFooter>&amp;L&amp;K0070C0The Allstate Corporation 4Q19 Supplement&amp;R&amp;K000000&amp;A</oddFooter>
      </headerFooter>
    </customSheetView>
  </customSheetViews>
  <mergeCells count="51">
    <mergeCell ref="B55:AG55"/>
    <mergeCell ref="B56:AG56"/>
    <mergeCell ref="B57:AG57"/>
    <mergeCell ref="B58:AG58"/>
    <mergeCell ref="B59:AG59"/>
    <mergeCell ref="A42:B42"/>
    <mergeCell ref="A43:B43"/>
    <mergeCell ref="A44:B44"/>
    <mergeCell ref="A45:B45"/>
    <mergeCell ref="A36:B36"/>
    <mergeCell ref="A37:B37"/>
    <mergeCell ref="A38:B38"/>
    <mergeCell ref="A39:B39"/>
    <mergeCell ref="A40:B40"/>
    <mergeCell ref="A21:B21"/>
    <mergeCell ref="A22:B22"/>
    <mergeCell ref="A23:B23"/>
    <mergeCell ref="A24:B24"/>
    <mergeCell ref="B54:AG54"/>
    <mergeCell ref="A35:B35"/>
    <mergeCell ref="A26:B26"/>
    <mergeCell ref="A27:B27"/>
    <mergeCell ref="A28:B28"/>
    <mergeCell ref="A29:B29"/>
    <mergeCell ref="A30:B30"/>
    <mergeCell ref="A31:B31"/>
    <mergeCell ref="A32:B32"/>
    <mergeCell ref="A33:B33"/>
    <mergeCell ref="A34:B34"/>
    <mergeCell ref="A41:B41"/>
    <mergeCell ref="A16:B16"/>
    <mergeCell ref="A17:B17"/>
    <mergeCell ref="A18:B18"/>
    <mergeCell ref="A19:B19"/>
    <mergeCell ref="A20:B20"/>
    <mergeCell ref="A47:B47"/>
    <mergeCell ref="A13:B13"/>
    <mergeCell ref="A1:AG1"/>
    <mergeCell ref="A2:AG2"/>
    <mergeCell ref="A4:B4"/>
    <mergeCell ref="AC4:AF4"/>
    <mergeCell ref="A7:B7"/>
    <mergeCell ref="A8:B8"/>
    <mergeCell ref="A9:B9"/>
    <mergeCell ref="A10:B10"/>
    <mergeCell ref="A11:B11"/>
    <mergeCell ref="A12:B12"/>
    <mergeCell ref="E4:Z4"/>
    <mergeCell ref="A25:B25"/>
    <mergeCell ref="A14:B14"/>
    <mergeCell ref="A15:B15"/>
  </mergeCells>
  <printOptions horizontalCentered="1"/>
  <pageMargins left="0.25" right="0.25" top="0.5" bottom="0.5" header="0.3" footer="0.3"/>
  <pageSetup scale="64" orientation="landscape" r:id="rId7"/>
  <headerFooter>
    <oddFooter>&amp;L&amp;K0070C0The Allstate Corporation 4Q19 Supplement&amp;R&amp;K000000&amp;A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6562-F3DD-4B28-96A3-A8EDE1D613A1}">
  <sheetPr>
    <pageSetUpPr fitToPage="1"/>
  </sheetPr>
  <dimension ref="A1:X41"/>
  <sheetViews>
    <sheetView zoomScaleNormal="100" workbookViewId="0">
      <selection sqref="A1:W1"/>
    </sheetView>
  </sheetViews>
  <sheetFormatPr defaultColWidth="13.7109375" defaultRowHeight="12.75" x14ac:dyDescent="0.2"/>
  <cols>
    <col min="1" max="1" width="3" style="335" customWidth="1"/>
    <col min="2" max="2" width="41" style="335" customWidth="1"/>
    <col min="3" max="4" width="2.42578125" style="335" customWidth="1"/>
    <col min="5" max="5" width="11.85546875" style="335" customWidth="1"/>
    <col min="6" max="7" width="2.42578125" style="335" customWidth="1"/>
    <col min="8" max="8" width="11.85546875" style="335" customWidth="1"/>
    <col min="9" max="10" width="2.42578125" style="335" customWidth="1"/>
    <col min="11" max="11" width="11.85546875" style="335" customWidth="1"/>
    <col min="12" max="13" width="2.42578125" style="335" customWidth="1"/>
    <col min="14" max="14" width="11.85546875" style="335" customWidth="1"/>
    <col min="15" max="16" width="2.42578125" style="335" customWidth="1"/>
    <col min="17" max="17" width="11.85546875" style="335" customWidth="1"/>
    <col min="18" max="19" width="2.42578125" style="335" customWidth="1"/>
    <col min="20" max="20" width="11.85546875" style="335" customWidth="1"/>
    <col min="21" max="22" width="2.42578125" style="335" customWidth="1"/>
    <col min="23" max="23" width="11.85546875" style="335" customWidth="1"/>
    <col min="24" max="24" width="2.42578125" style="335" customWidth="1"/>
    <col min="25" max="16384" width="13.7109375" style="335"/>
  </cols>
  <sheetData>
    <row r="1" spans="1:23" ht="13.5" x14ac:dyDescent="0.25">
      <c r="A1" s="1620" t="s">
        <v>6</v>
      </c>
      <c r="B1" s="1606"/>
      <c r="C1" s="1606"/>
      <c r="D1" s="1606"/>
      <c r="E1" s="1606"/>
      <c r="F1" s="1606"/>
      <c r="G1" s="1606"/>
      <c r="H1" s="1606"/>
      <c r="I1" s="1606"/>
      <c r="J1" s="1606"/>
      <c r="K1" s="1606"/>
      <c r="L1" s="1606"/>
      <c r="M1" s="1606"/>
      <c r="N1" s="1606"/>
      <c r="O1" s="1606"/>
      <c r="P1" s="1606"/>
      <c r="Q1" s="1606"/>
      <c r="R1" s="1606"/>
      <c r="S1" s="1606"/>
      <c r="T1" s="1606"/>
      <c r="U1" s="1606"/>
      <c r="V1" s="1606"/>
      <c r="W1" s="1606"/>
    </row>
    <row r="2" spans="1:23" ht="13.5" x14ac:dyDescent="0.25">
      <c r="A2" s="1620" t="s">
        <v>199</v>
      </c>
      <c r="B2" s="1606"/>
      <c r="C2" s="1606"/>
      <c r="D2" s="1606"/>
      <c r="E2" s="1606"/>
      <c r="F2" s="1606"/>
      <c r="G2" s="1606"/>
      <c r="H2" s="1606"/>
      <c r="I2" s="1606"/>
      <c r="J2" s="1606"/>
      <c r="K2" s="1606"/>
      <c r="L2" s="1606"/>
      <c r="M2" s="1606"/>
      <c r="N2" s="1606"/>
      <c r="O2" s="1606"/>
      <c r="P2" s="1606"/>
      <c r="Q2" s="1606"/>
      <c r="R2" s="1606"/>
      <c r="S2" s="1606"/>
      <c r="T2" s="1606"/>
      <c r="U2" s="1606"/>
      <c r="V2" s="1606"/>
      <c r="W2" s="1606"/>
    </row>
    <row r="4" spans="1:23" ht="15.75" customHeight="1" x14ac:dyDescent="0.2">
      <c r="A4" s="1652" t="s">
        <v>45</v>
      </c>
      <c r="B4" s="1606"/>
      <c r="E4" s="1706" t="s">
        <v>623</v>
      </c>
      <c r="F4" s="1706"/>
      <c r="G4" s="1706"/>
      <c r="H4" s="1706"/>
      <c r="I4" s="1706"/>
      <c r="J4" s="1706"/>
      <c r="K4" s="1706"/>
      <c r="L4" s="1706"/>
      <c r="M4" s="1706"/>
      <c r="N4" s="1706"/>
      <c r="O4" s="1706"/>
      <c r="P4" s="1706"/>
      <c r="Q4" s="1706"/>
      <c r="R4" s="1706"/>
      <c r="S4" s="1706"/>
      <c r="T4" s="1706"/>
      <c r="U4" s="1706"/>
      <c r="V4" s="1706"/>
      <c r="W4" s="1706"/>
    </row>
    <row r="5" spans="1:23" ht="25.9" customHeight="1" x14ac:dyDescent="0.2">
      <c r="E5" s="840" t="s">
        <v>53</v>
      </c>
      <c r="F5" s="766"/>
      <c r="G5" s="766"/>
      <c r="H5" s="840" t="s">
        <v>54</v>
      </c>
      <c r="I5" s="766"/>
      <c r="J5" s="766"/>
      <c r="K5" s="840" t="s">
        <v>238</v>
      </c>
      <c r="L5" s="766"/>
      <c r="M5" s="766"/>
      <c r="N5" s="840" t="s">
        <v>49</v>
      </c>
      <c r="O5" s="766"/>
      <c r="P5" s="766"/>
      <c r="Q5" s="840" t="s">
        <v>50</v>
      </c>
      <c r="R5" s="766"/>
      <c r="S5" s="766"/>
      <c r="T5" s="840" t="s">
        <v>55</v>
      </c>
      <c r="U5" s="766"/>
      <c r="V5" s="766"/>
      <c r="W5" s="840" t="s">
        <v>147</v>
      </c>
    </row>
    <row r="6" spans="1:23" ht="12" customHeight="1" x14ac:dyDescent="0.2">
      <c r="A6" s="1649" t="s">
        <v>188</v>
      </c>
      <c r="B6" s="1606"/>
      <c r="E6" s="344"/>
      <c r="H6" s="344"/>
      <c r="K6" s="344"/>
      <c r="N6" s="344"/>
      <c r="Q6" s="344"/>
      <c r="T6" s="344"/>
      <c r="W6" s="344"/>
    </row>
    <row r="7" spans="1:23" ht="12" customHeight="1" x14ac:dyDescent="0.2">
      <c r="A7" s="1646" t="s">
        <v>187</v>
      </c>
      <c r="B7" s="1646"/>
      <c r="E7" s="819">
        <v>270</v>
      </c>
      <c r="F7" s="788"/>
      <c r="G7" s="788"/>
      <c r="H7" s="819">
        <v>9</v>
      </c>
      <c r="I7" s="788"/>
      <c r="J7" s="788"/>
      <c r="K7" s="819">
        <v>88</v>
      </c>
      <c r="L7" s="788"/>
      <c r="M7" s="788"/>
      <c r="N7" s="819">
        <v>14</v>
      </c>
      <c r="O7" s="788"/>
      <c r="P7" s="788"/>
      <c r="Q7" s="819">
        <v>157</v>
      </c>
      <c r="R7" s="788"/>
      <c r="S7" s="788"/>
      <c r="T7" s="819">
        <v>10</v>
      </c>
      <c r="U7" s="788"/>
      <c r="V7" s="788"/>
      <c r="W7" s="819">
        <v>548</v>
      </c>
    </row>
    <row r="8" spans="1:23" ht="12" customHeight="1" x14ac:dyDescent="0.2">
      <c r="A8" s="1646" t="s">
        <v>138</v>
      </c>
      <c r="B8" s="1646"/>
      <c r="E8" s="554">
        <v>39</v>
      </c>
      <c r="F8" s="787"/>
      <c r="G8" s="787"/>
      <c r="H8" s="554">
        <v>3</v>
      </c>
      <c r="I8" s="787"/>
      <c r="J8" s="787"/>
      <c r="K8" s="554">
        <v>2</v>
      </c>
      <c r="L8" s="787"/>
      <c r="M8" s="787"/>
      <c r="N8" s="554">
        <v>1</v>
      </c>
      <c r="O8" s="787"/>
      <c r="P8" s="787"/>
      <c r="Q8" s="554">
        <v>2</v>
      </c>
      <c r="R8" s="787"/>
      <c r="S8" s="787"/>
      <c r="T8" s="554">
        <v>4</v>
      </c>
      <c r="U8" s="787"/>
      <c r="V8" s="787"/>
      <c r="W8" s="554">
        <v>51</v>
      </c>
    </row>
    <row r="9" spans="1:23" ht="12" customHeight="1" x14ac:dyDescent="0.2">
      <c r="A9" s="1646" t="s">
        <v>77</v>
      </c>
      <c r="B9" s="1646"/>
      <c r="E9" s="554">
        <v>5</v>
      </c>
      <c r="F9" s="787"/>
      <c r="G9" s="787"/>
      <c r="H9" s="554">
        <v>0</v>
      </c>
      <c r="I9" s="787"/>
      <c r="J9" s="787"/>
      <c r="K9" s="554">
        <v>28</v>
      </c>
      <c r="L9" s="787"/>
      <c r="M9" s="787"/>
      <c r="N9" s="554">
        <v>3</v>
      </c>
      <c r="O9" s="787"/>
      <c r="P9" s="787"/>
      <c r="Q9" s="554">
        <v>23</v>
      </c>
      <c r="R9" s="787"/>
      <c r="S9" s="787"/>
      <c r="T9" s="554">
        <v>0</v>
      </c>
      <c r="U9" s="787"/>
      <c r="V9" s="787"/>
      <c r="W9" s="554">
        <v>59</v>
      </c>
    </row>
    <row r="10" spans="1:23" ht="12" customHeight="1" x14ac:dyDescent="0.2">
      <c r="A10" s="1646" t="s">
        <v>189</v>
      </c>
      <c r="B10" s="1646"/>
      <c r="E10" s="554">
        <v>10</v>
      </c>
      <c r="F10" s="787"/>
      <c r="G10" s="787"/>
      <c r="H10" s="554">
        <v>0</v>
      </c>
      <c r="I10" s="787"/>
      <c r="J10" s="787"/>
      <c r="K10" s="554">
        <v>0</v>
      </c>
      <c r="L10" s="787"/>
      <c r="M10" s="787"/>
      <c r="N10" s="554">
        <v>0</v>
      </c>
      <c r="O10" s="787"/>
      <c r="P10" s="787"/>
      <c r="Q10" s="554">
        <v>1</v>
      </c>
      <c r="R10" s="787"/>
      <c r="S10" s="787"/>
      <c r="T10" s="554">
        <v>0</v>
      </c>
      <c r="U10" s="787"/>
      <c r="V10" s="787"/>
      <c r="W10" s="554">
        <v>11</v>
      </c>
    </row>
    <row r="11" spans="1:23" ht="12" customHeight="1" x14ac:dyDescent="0.2">
      <c r="A11" s="1646" t="s">
        <v>190</v>
      </c>
      <c r="B11" s="1646"/>
      <c r="E11" s="554">
        <v>12</v>
      </c>
      <c r="F11" s="787"/>
      <c r="G11" s="787"/>
      <c r="H11" s="554">
        <v>0</v>
      </c>
      <c r="I11" s="787"/>
      <c r="J11" s="787"/>
      <c r="K11" s="554">
        <v>2</v>
      </c>
      <c r="L11" s="787"/>
      <c r="M11" s="787"/>
      <c r="N11" s="554">
        <v>0</v>
      </c>
      <c r="O11" s="787"/>
      <c r="P11" s="787"/>
      <c r="Q11" s="554">
        <v>5</v>
      </c>
      <c r="R11" s="787"/>
      <c r="S11" s="787"/>
      <c r="T11" s="554">
        <v>3</v>
      </c>
      <c r="U11" s="787"/>
      <c r="V11" s="787"/>
      <c r="W11" s="554">
        <v>22</v>
      </c>
    </row>
    <row r="12" spans="1:23" ht="12" customHeight="1" x14ac:dyDescent="0.2">
      <c r="A12" s="1646" t="s">
        <v>81</v>
      </c>
      <c r="B12" s="1646"/>
      <c r="E12" s="555">
        <v>27</v>
      </c>
      <c r="F12" s="787"/>
      <c r="G12" s="787"/>
      <c r="H12" s="555">
        <v>0</v>
      </c>
      <c r="I12" s="787"/>
      <c r="J12" s="787"/>
      <c r="K12" s="555">
        <v>20</v>
      </c>
      <c r="L12" s="787"/>
      <c r="M12" s="787"/>
      <c r="N12" s="555">
        <v>4</v>
      </c>
      <c r="O12" s="787"/>
      <c r="P12" s="787"/>
      <c r="Q12" s="555">
        <v>13</v>
      </c>
      <c r="R12" s="787"/>
      <c r="S12" s="787"/>
      <c r="T12" s="555">
        <v>2</v>
      </c>
      <c r="U12" s="787"/>
      <c r="V12" s="787"/>
      <c r="W12" s="555">
        <v>66</v>
      </c>
    </row>
    <row r="13" spans="1:23" ht="12.95" customHeight="1" x14ac:dyDescent="0.2">
      <c r="A13" s="1639" t="s">
        <v>191</v>
      </c>
      <c r="B13" s="1639"/>
      <c r="E13" s="601">
        <v>363</v>
      </c>
      <c r="F13" s="787"/>
      <c r="G13" s="787"/>
      <c r="H13" s="601">
        <v>12</v>
      </c>
      <c r="I13" s="787"/>
      <c r="J13" s="787"/>
      <c r="K13" s="601">
        <v>140</v>
      </c>
      <c r="L13" s="787"/>
      <c r="M13" s="787"/>
      <c r="N13" s="601">
        <v>22</v>
      </c>
      <c r="O13" s="787"/>
      <c r="P13" s="787"/>
      <c r="Q13" s="601">
        <v>201</v>
      </c>
      <c r="R13" s="787"/>
      <c r="S13" s="787"/>
      <c r="T13" s="601">
        <v>19</v>
      </c>
      <c r="U13" s="787"/>
      <c r="V13" s="787"/>
      <c r="W13" s="601">
        <v>757</v>
      </c>
    </row>
    <row r="14" spans="1:23" ht="12" customHeight="1" x14ac:dyDescent="0.2">
      <c r="A14" s="1646" t="s">
        <v>200</v>
      </c>
      <c r="B14" s="1646"/>
      <c r="E14" s="555">
        <v>-40</v>
      </c>
      <c r="F14" s="787"/>
      <c r="G14" s="787"/>
      <c r="H14" s="555">
        <v>0</v>
      </c>
      <c r="I14" s="787"/>
      <c r="J14" s="787"/>
      <c r="K14" s="555">
        <v>-6</v>
      </c>
      <c r="L14" s="787"/>
      <c r="M14" s="787"/>
      <c r="N14" s="555">
        <v>0</v>
      </c>
      <c r="O14" s="787"/>
      <c r="P14" s="787"/>
      <c r="Q14" s="555">
        <v>-21</v>
      </c>
      <c r="R14" s="787"/>
      <c r="S14" s="787"/>
      <c r="T14" s="555">
        <v>-1</v>
      </c>
      <c r="U14" s="787"/>
      <c r="V14" s="787"/>
      <c r="W14" s="555">
        <v>-68</v>
      </c>
    </row>
    <row r="15" spans="1:23" ht="14.1" customHeight="1" thickBot="1" x14ac:dyDescent="0.25">
      <c r="A15" s="1639" t="s">
        <v>46</v>
      </c>
      <c r="B15" s="1639"/>
      <c r="E15" s="599">
        <v>323</v>
      </c>
      <c r="F15" s="788"/>
      <c r="G15" s="788"/>
      <c r="H15" s="599">
        <v>12</v>
      </c>
      <c r="I15" s="788"/>
      <c r="J15" s="788"/>
      <c r="K15" s="599">
        <v>134</v>
      </c>
      <c r="L15" s="788"/>
      <c r="M15" s="788"/>
      <c r="N15" s="599">
        <v>22</v>
      </c>
      <c r="O15" s="788"/>
      <c r="P15" s="788"/>
      <c r="Q15" s="599">
        <v>180</v>
      </c>
      <c r="R15" s="788"/>
      <c r="S15" s="788"/>
      <c r="T15" s="599">
        <v>18</v>
      </c>
      <c r="U15" s="788"/>
      <c r="V15" s="788"/>
      <c r="W15" s="599">
        <v>689</v>
      </c>
    </row>
    <row r="16" spans="1:23" ht="14.1" customHeight="1" thickTop="1" thickBot="1" x14ac:dyDescent="0.25">
      <c r="A16" s="1639" t="s">
        <v>201</v>
      </c>
      <c r="B16" s="1639"/>
      <c r="E16" s="599">
        <v>266</v>
      </c>
      <c r="F16" s="788"/>
      <c r="G16" s="788"/>
      <c r="H16" s="599">
        <v>9</v>
      </c>
      <c r="I16" s="788"/>
      <c r="J16" s="788"/>
      <c r="K16" s="599">
        <v>109</v>
      </c>
      <c r="L16" s="788"/>
      <c r="M16" s="788"/>
      <c r="N16" s="599">
        <v>18</v>
      </c>
      <c r="O16" s="788"/>
      <c r="P16" s="788"/>
      <c r="Q16" s="599">
        <v>143</v>
      </c>
      <c r="R16" s="788"/>
      <c r="S16" s="788"/>
      <c r="T16" s="599">
        <v>14</v>
      </c>
      <c r="U16" s="788"/>
      <c r="V16" s="788"/>
      <c r="W16" s="599">
        <v>559</v>
      </c>
    </row>
    <row r="17" spans="1:24" ht="12" customHeight="1" thickTop="1" x14ac:dyDescent="0.2">
      <c r="A17" s="1646"/>
      <c r="B17" s="1646"/>
      <c r="E17" s="361"/>
      <c r="F17" s="362"/>
      <c r="G17" s="362"/>
      <c r="H17" s="361"/>
      <c r="I17" s="362"/>
      <c r="J17" s="362"/>
      <c r="K17" s="361"/>
      <c r="L17" s="362"/>
      <c r="M17" s="362"/>
      <c r="N17" s="361"/>
      <c r="O17" s="362"/>
      <c r="P17" s="362"/>
      <c r="Q17" s="361"/>
      <c r="R17" s="362"/>
      <c r="S17" s="362"/>
      <c r="T17" s="361"/>
      <c r="U17" s="362"/>
      <c r="V17" s="362"/>
      <c r="W17" s="361"/>
    </row>
    <row r="18" spans="1:24" ht="14.1" customHeight="1" x14ac:dyDescent="0.2">
      <c r="A18" s="1646" t="s">
        <v>244</v>
      </c>
      <c r="B18" s="1646"/>
      <c r="E18" s="819">
        <v>301</v>
      </c>
      <c r="F18" s="788"/>
      <c r="G18" s="788"/>
      <c r="H18" s="819">
        <v>9</v>
      </c>
      <c r="I18" s="788"/>
      <c r="J18" s="788"/>
      <c r="K18" s="819">
        <v>138</v>
      </c>
      <c r="L18" s="788"/>
      <c r="M18" s="788"/>
      <c r="N18" s="819">
        <v>21</v>
      </c>
      <c r="O18" s="788"/>
      <c r="P18" s="788"/>
      <c r="Q18" s="819">
        <v>190</v>
      </c>
      <c r="R18" s="788"/>
      <c r="S18" s="788"/>
      <c r="T18" s="819">
        <v>15</v>
      </c>
      <c r="U18" s="788"/>
      <c r="V18" s="788"/>
      <c r="W18" s="819">
        <v>674</v>
      </c>
    </row>
    <row r="19" spans="1:24" ht="12" customHeight="1" x14ac:dyDescent="0.2">
      <c r="A19" s="1646" t="s">
        <v>192</v>
      </c>
      <c r="B19" s="1646"/>
      <c r="E19" s="554">
        <v>39</v>
      </c>
      <c r="F19" s="787"/>
      <c r="G19" s="787"/>
      <c r="H19" s="554">
        <v>3</v>
      </c>
      <c r="I19" s="787"/>
      <c r="J19" s="787"/>
      <c r="K19" s="554">
        <v>2</v>
      </c>
      <c r="L19" s="787"/>
      <c r="M19" s="787"/>
      <c r="N19" s="554">
        <v>1</v>
      </c>
      <c r="O19" s="787"/>
      <c r="P19" s="787"/>
      <c r="Q19" s="554">
        <v>2</v>
      </c>
      <c r="R19" s="787"/>
      <c r="S19" s="787"/>
      <c r="T19" s="554">
        <v>4</v>
      </c>
      <c r="U19" s="787"/>
      <c r="V19" s="787"/>
      <c r="W19" s="554">
        <v>51</v>
      </c>
    </row>
    <row r="20" spans="1:24" ht="14.1" customHeight="1" x14ac:dyDescent="0.2">
      <c r="A20" s="1646" t="s">
        <v>243</v>
      </c>
      <c r="B20" s="1646"/>
      <c r="E20" s="555">
        <v>23</v>
      </c>
      <c r="F20" s="787"/>
      <c r="G20" s="787"/>
      <c r="H20" s="555">
        <v>0</v>
      </c>
      <c r="I20" s="787"/>
      <c r="J20" s="787"/>
      <c r="K20" s="555">
        <v>0</v>
      </c>
      <c r="L20" s="787"/>
      <c r="M20" s="787"/>
      <c r="N20" s="555">
        <v>0</v>
      </c>
      <c r="O20" s="787"/>
      <c r="P20" s="787"/>
      <c r="Q20" s="555">
        <v>9</v>
      </c>
      <c r="R20" s="787"/>
      <c r="S20" s="787"/>
      <c r="T20" s="555">
        <v>0</v>
      </c>
      <c r="U20" s="787"/>
      <c r="V20" s="787"/>
      <c r="W20" s="555">
        <v>32</v>
      </c>
    </row>
    <row r="21" spans="1:24" ht="14.1" customHeight="1" thickBot="1" x14ac:dyDescent="0.25">
      <c r="A21" s="1639" t="s">
        <v>191</v>
      </c>
      <c r="B21" s="1639"/>
      <c r="E21" s="599">
        <v>363</v>
      </c>
      <c r="F21" s="788"/>
      <c r="G21" s="788"/>
      <c r="H21" s="599">
        <v>12</v>
      </c>
      <c r="I21" s="788"/>
      <c r="J21" s="788"/>
      <c r="K21" s="599">
        <v>140</v>
      </c>
      <c r="L21" s="788"/>
      <c r="M21" s="788"/>
      <c r="N21" s="599">
        <v>22</v>
      </c>
      <c r="O21" s="638"/>
      <c r="P21" s="638"/>
      <c r="Q21" s="599">
        <v>201</v>
      </c>
      <c r="R21" s="638"/>
      <c r="S21" s="638"/>
      <c r="T21" s="599">
        <v>19</v>
      </c>
      <c r="U21" s="638"/>
      <c r="V21" s="638"/>
      <c r="W21" s="599">
        <v>757</v>
      </c>
    </row>
    <row r="22" spans="1:24" ht="12" customHeight="1" thickTop="1" x14ac:dyDescent="0.2">
      <c r="A22" s="1646"/>
      <c r="B22" s="1646"/>
      <c r="E22" s="361"/>
      <c r="F22" s="362"/>
      <c r="G22" s="362"/>
      <c r="H22" s="361"/>
      <c r="I22" s="362"/>
      <c r="J22" s="362"/>
      <c r="K22" s="361"/>
      <c r="L22" s="362"/>
      <c r="M22" s="362"/>
      <c r="N22" s="361"/>
      <c r="O22" s="362"/>
      <c r="P22" s="362"/>
      <c r="Q22" s="361"/>
      <c r="R22" s="362"/>
      <c r="S22" s="362"/>
      <c r="T22" s="361"/>
      <c r="U22" s="362"/>
      <c r="V22" s="362"/>
      <c r="W22" s="361"/>
    </row>
    <row r="23" spans="1:24" ht="14.1" customHeight="1" x14ac:dyDescent="0.2">
      <c r="A23" s="1649" t="s">
        <v>575</v>
      </c>
      <c r="B23" s="1649"/>
      <c r="E23" s="362"/>
      <c r="F23" s="362"/>
      <c r="G23" s="362"/>
      <c r="H23" s="362"/>
      <c r="I23" s="362"/>
      <c r="J23" s="362"/>
      <c r="K23" s="362"/>
      <c r="L23" s="362"/>
      <c r="M23" s="362"/>
      <c r="N23" s="362"/>
      <c r="O23" s="362"/>
      <c r="P23" s="362"/>
      <c r="Q23" s="362"/>
      <c r="R23" s="362"/>
      <c r="S23" s="362"/>
      <c r="T23" s="362"/>
      <c r="U23" s="362"/>
      <c r="V23" s="362"/>
      <c r="W23" s="362"/>
    </row>
    <row r="24" spans="1:24" ht="12" customHeight="1" x14ac:dyDescent="0.2">
      <c r="A24" s="1646" t="s">
        <v>187</v>
      </c>
      <c r="B24" s="1646"/>
      <c r="E24" s="396">
        <v>3.4</v>
      </c>
      <c r="F24" s="415" t="s">
        <v>239</v>
      </c>
      <c r="G24" s="763"/>
      <c r="H24" s="396">
        <v>2.9</v>
      </c>
      <c r="I24" s="415" t="s">
        <v>239</v>
      </c>
      <c r="J24" s="763"/>
      <c r="K24" s="396">
        <v>4.9000000000000004</v>
      </c>
      <c r="L24" s="415" t="s">
        <v>239</v>
      </c>
      <c r="M24" s="763"/>
      <c r="N24" s="396">
        <v>4.5</v>
      </c>
      <c r="O24" s="415" t="s">
        <v>239</v>
      </c>
      <c r="P24" s="763"/>
      <c r="Q24" s="396">
        <v>4.7</v>
      </c>
      <c r="R24" s="415" t="s">
        <v>239</v>
      </c>
      <c r="S24" s="763"/>
      <c r="T24" s="396">
        <v>2.7</v>
      </c>
      <c r="U24" s="763" t="s">
        <v>239</v>
      </c>
      <c r="V24" s="763"/>
      <c r="W24" s="396">
        <v>3.9</v>
      </c>
      <c r="X24" s="410" t="s">
        <v>239</v>
      </c>
    </row>
    <row r="25" spans="1:24" ht="12" customHeight="1" x14ac:dyDescent="0.2">
      <c r="A25" s="1646" t="s">
        <v>138</v>
      </c>
      <c r="B25" s="1646"/>
      <c r="E25" s="396">
        <v>3.1</v>
      </c>
      <c r="F25" s="763"/>
      <c r="G25" s="763"/>
      <c r="H25" s="396">
        <v>4.8</v>
      </c>
      <c r="I25" s="763"/>
      <c r="J25" s="763"/>
      <c r="K25" s="396">
        <v>4.3</v>
      </c>
      <c r="L25" s="763"/>
      <c r="M25" s="763"/>
      <c r="N25" s="396">
        <v>5.0999999999999996</v>
      </c>
      <c r="O25" s="763"/>
      <c r="P25" s="763"/>
      <c r="Q25" s="396">
        <v>0.8</v>
      </c>
      <c r="R25" s="763"/>
      <c r="S25" s="763"/>
      <c r="T25" s="396">
        <v>4.5999999999999996</v>
      </c>
      <c r="U25" s="763"/>
      <c r="V25" s="763"/>
      <c r="W25" s="396">
        <v>3</v>
      </c>
      <c r="X25" s="411"/>
    </row>
    <row r="26" spans="1:24" ht="12" customHeight="1" x14ac:dyDescent="0.2">
      <c r="A26" s="1646" t="s">
        <v>77</v>
      </c>
      <c r="B26" s="1646"/>
      <c r="E26" s="396">
        <v>4.5</v>
      </c>
      <c r="F26" s="763"/>
      <c r="G26" s="763"/>
      <c r="H26" s="851">
        <v>0</v>
      </c>
      <c r="I26" s="763"/>
      <c r="J26" s="763"/>
      <c r="K26" s="396">
        <v>5.7</v>
      </c>
      <c r="L26" s="763"/>
      <c r="M26" s="763"/>
      <c r="N26" s="396">
        <v>5.7</v>
      </c>
      <c r="O26" s="763"/>
      <c r="P26" s="763"/>
      <c r="Q26" s="396">
        <v>4.4000000000000004</v>
      </c>
      <c r="R26" s="763"/>
      <c r="S26" s="763"/>
      <c r="T26" s="851">
        <v>0</v>
      </c>
      <c r="U26" s="763"/>
      <c r="V26" s="763"/>
      <c r="W26" s="396">
        <v>5</v>
      </c>
      <c r="X26" s="411"/>
    </row>
    <row r="27" spans="1:24" ht="12" customHeight="1" x14ac:dyDescent="0.2">
      <c r="A27" s="1646" t="s">
        <v>79</v>
      </c>
      <c r="B27" s="1646"/>
      <c r="E27" s="396">
        <v>0.8</v>
      </c>
      <c r="F27" s="763"/>
      <c r="G27" s="763"/>
      <c r="H27" s="851">
        <v>0</v>
      </c>
      <c r="I27" s="763"/>
      <c r="J27" s="763"/>
      <c r="K27" s="851">
        <v>0</v>
      </c>
      <c r="L27" s="763"/>
      <c r="M27" s="763"/>
      <c r="N27" s="851">
        <v>0</v>
      </c>
      <c r="O27" s="763"/>
      <c r="P27" s="763"/>
      <c r="Q27" s="396">
        <v>0.1</v>
      </c>
      <c r="R27" s="763"/>
      <c r="S27" s="763"/>
      <c r="T27" s="851">
        <v>0</v>
      </c>
      <c r="U27" s="763"/>
      <c r="V27" s="763"/>
      <c r="W27" s="396">
        <v>0.5</v>
      </c>
      <c r="X27" s="411"/>
    </row>
    <row r="28" spans="1:24" ht="12" customHeight="1" x14ac:dyDescent="0.2">
      <c r="A28" s="1639" t="s">
        <v>193</v>
      </c>
      <c r="B28" s="1639"/>
      <c r="E28" s="396">
        <v>3</v>
      </c>
      <c r="F28" s="763"/>
      <c r="G28" s="763"/>
      <c r="H28" s="396">
        <v>3.2</v>
      </c>
      <c r="I28" s="763"/>
      <c r="J28" s="763"/>
      <c r="K28" s="396">
        <v>5</v>
      </c>
      <c r="L28" s="763"/>
      <c r="M28" s="763"/>
      <c r="N28" s="396">
        <v>4.9000000000000004</v>
      </c>
      <c r="O28" s="763"/>
      <c r="P28" s="763"/>
      <c r="Q28" s="396">
        <v>3.6</v>
      </c>
      <c r="R28" s="763"/>
      <c r="S28" s="763"/>
      <c r="T28" s="396">
        <v>2.5</v>
      </c>
      <c r="U28" s="763"/>
      <c r="V28" s="763"/>
      <c r="W28" s="396">
        <v>3.5</v>
      </c>
      <c r="X28" s="411"/>
    </row>
    <row r="29" spans="1:24" ht="12" customHeight="1" x14ac:dyDescent="0.2">
      <c r="A29" s="1646"/>
      <c r="B29" s="1646"/>
      <c r="E29" s="396"/>
      <c r="F29" s="763"/>
      <c r="G29" s="763"/>
      <c r="H29" s="396"/>
      <c r="I29" s="763"/>
      <c r="J29" s="763"/>
      <c r="K29" s="396"/>
      <c r="L29" s="763"/>
      <c r="M29" s="763"/>
      <c r="N29" s="396"/>
      <c r="O29" s="763"/>
      <c r="P29" s="763"/>
      <c r="Q29" s="396"/>
      <c r="R29" s="763"/>
      <c r="S29" s="763"/>
      <c r="T29" s="396"/>
      <c r="U29" s="763"/>
      <c r="V29" s="763"/>
      <c r="W29" s="396"/>
      <c r="X29" s="411"/>
    </row>
    <row r="30" spans="1:24" ht="12" customHeight="1" x14ac:dyDescent="0.2">
      <c r="A30" s="1646" t="s">
        <v>194</v>
      </c>
      <c r="B30" s="1646"/>
      <c r="E30" s="396">
        <v>3.4</v>
      </c>
      <c r="F30" s="763"/>
      <c r="G30" s="763"/>
      <c r="H30" s="396">
        <v>2.8</v>
      </c>
      <c r="I30" s="763"/>
      <c r="J30" s="763"/>
      <c r="K30" s="396">
        <v>5</v>
      </c>
      <c r="L30" s="763"/>
      <c r="M30" s="763"/>
      <c r="N30" s="396">
        <v>4.8</v>
      </c>
      <c r="O30" s="763"/>
      <c r="P30" s="763"/>
      <c r="Q30" s="396">
        <v>4.5999999999999996</v>
      </c>
      <c r="R30" s="763"/>
      <c r="S30" s="763"/>
      <c r="T30" s="396">
        <v>2.2999999999999998</v>
      </c>
      <c r="U30" s="763"/>
      <c r="V30" s="763"/>
      <c r="W30" s="396">
        <v>3.9</v>
      </c>
      <c r="X30" s="411"/>
    </row>
    <row r="31" spans="1:24" ht="12" customHeight="1" x14ac:dyDescent="0.2">
      <c r="A31" s="1646"/>
      <c r="B31" s="1646"/>
      <c r="E31" s="409"/>
      <c r="F31" s="409"/>
      <c r="G31" s="409"/>
      <c r="H31" s="409"/>
      <c r="I31" s="409"/>
      <c r="J31" s="409"/>
      <c r="K31" s="409"/>
      <c r="L31" s="409"/>
      <c r="M31" s="409"/>
      <c r="N31" s="409"/>
      <c r="O31" s="409"/>
      <c r="P31" s="409"/>
      <c r="Q31" s="409"/>
      <c r="R31" s="409"/>
      <c r="S31" s="409"/>
      <c r="T31" s="409"/>
      <c r="U31" s="409"/>
      <c r="V31" s="409"/>
      <c r="W31" s="409"/>
      <c r="X31" s="412"/>
    </row>
    <row r="32" spans="1:24" ht="24" customHeight="1" x14ac:dyDescent="0.2">
      <c r="A32" s="1649" t="s">
        <v>202</v>
      </c>
      <c r="B32" s="1649"/>
      <c r="E32" s="362"/>
      <c r="F32" s="362"/>
      <c r="G32" s="362"/>
      <c r="H32" s="362"/>
      <c r="I32" s="362"/>
      <c r="J32" s="362"/>
      <c r="K32" s="362"/>
      <c r="L32" s="362"/>
      <c r="M32" s="362"/>
      <c r="N32" s="362"/>
      <c r="O32" s="362"/>
      <c r="P32" s="362"/>
      <c r="Q32" s="362"/>
      <c r="R32" s="362"/>
      <c r="S32" s="362"/>
      <c r="T32" s="362"/>
      <c r="U32" s="362"/>
      <c r="V32" s="362"/>
      <c r="W32" s="362"/>
    </row>
    <row r="33" spans="1:23" ht="12" customHeight="1" x14ac:dyDescent="0.2">
      <c r="A33" s="1646" t="s">
        <v>195</v>
      </c>
      <c r="B33" s="1646"/>
      <c r="E33" s="819">
        <v>-3</v>
      </c>
      <c r="F33" s="788"/>
      <c r="G33" s="788"/>
      <c r="H33" s="819">
        <v>0</v>
      </c>
      <c r="I33" s="788"/>
      <c r="J33" s="788"/>
      <c r="K33" s="819">
        <v>0</v>
      </c>
      <c r="L33" s="788"/>
      <c r="M33" s="788"/>
      <c r="N33" s="819">
        <v>0</v>
      </c>
      <c r="O33" s="788"/>
      <c r="P33" s="788"/>
      <c r="Q33" s="819">
        <v>-1</v>
      </c>
      <c r="R33" s="788"/>
      <c r="S33" s="788"/>
      <c r="T33" s="819">
        <v>0</v>
      </c>
      <c r="U33" s="788"/>
      <c r="V33" s="788"/>
      <c r="W33" s="819">
        <v>-4</v>
      </c>
    </row>
    <row r="34" spans="1:23" ht="12" customHeight="1" x14ac:dyDescent="0.2">
      <c r="A34" s="1646" t="s">
        <v>196</v>
      </c>
      <c r="B34" s="1646"/>
      <c r="E34" s="554">
        <v>166</v>
      </c>
      <c r="F34" s="787"/>
      <c r="G34" s="787"/>
      <c r="H34" s="554">
        <v>7</v>
      </c>
      <c r="I34" s="787"/>
      <c r="J34" s="787"/>
      <c r="K34" s="554">
        <v>-1</v>
      </c>
      <c r="L34" s="787"/>
      <c r="M34" s="787"/>
      <c r="N34" s="554">
        <v>0</v>
      </c>
      <c r="O34" s="787"/>
      <c r="P34" s="787"/>
      <c r="Q34" s="554">
        <v>35</v>
      </c>
      <c r="R34" s="787"/>
      <c r="S34" s="787"/>
      <c r="T34" s="554">
        <v>9</v>
      </c>
      <c r="U34" s="787"/>
      <c r="V34" s="787"/>
      <c r="W34" s="554">
        <v>216</v>
      </c>
    </row>
    <row r="35" spans="1:23" ht="12" customHeight="1" x14ac:dyDescent="0.2">
      <c r="A35" s="1646" t="s">
        <v>197</v>
      </c>
      <c r="B35" s="1646"/>
      <c r="E35" s="554">
        <v>417</v>
      </c>
      <c r="F35" s="787"/>
      <c r="G35" s="787"/>
      <c r="H35" s="554">
        <v>4</v>
      </c>
      <c r="I35" s="787"/>
      <c r="J35" s="787"/>
      <c r="K35" s="554">
        <v>1</v>
      </c>
      <c r="L35" s="787"/>
      <c r="M35" s="787"/>
      <c r="N35" s="554">
        <v>4</v>
      </c>
      <c r="O35" s="787"/>
      <c r="P35" s="787"/>
      <c r="Q35" s="554">
        <v>93</v>
      </c>
      <c r="R35" s="787"/>
      <c r="S35" s="787"/>
      <c r="T35" s="554">
        <v>2</v>
      </c>
      <c r="U35" s="787"/>
      <c r="V35" s="787"/>
      <c r="W35" s="554">
        <v>521</v>
      </c>
    </row>
    <row r="36" spans="1:23" ht="12" customHeight="1" x14ac:dyDescent="0.2">
      <c r="A36" s="1646" t="s">
        <v>198</v>
      </c>
      <c r="B36" s="1646"/>
      <c r="E36" s="555">
        <v>-26</v>
      </c>
      <c r="F36" s="787"/>
      <c r="G36" s="787"/>
      <c r="H36" s="555">
        <v>0</v>
      </c>
      <c r="I36" s="787"/>
      <c r="J36" s="787"/>
      <c r="K36" s="555">
        <v>0</v>
      </c>
      <c r="L36" s="787"/>
      <c r="M36" s="787"/>
      <c r="N36" s="555">
        <v>0</v>
      </c>
      <c r="O36" s="787"/>
      <c r="P36" s="787"/>
      <c r="Q36" s="555">
        <v>-5</v>
      </c>
      <c r="R36" s="787"/>
      <c r="S36" s="787"/>
      <c r="T36" s="555">
        <v>0</v>
      </c>
      <c r="U36" s="787"/>
      <c r="V36" s="787"/>
      <c r="W36" s="555">
        <v>-31</v>
      </c>
    </row>
    <row r="37" spans="1:23" ht="14.1" customHeight="1" thickBot="1" x14ac:dyDescent="0.25">
      <c r="A37" s="1639" t="s">
        <v>147</v>
      </c>
      <c r="B37" s="1639"/>
      <c r="E37" s="599">
        <v>554</v>
      </c>
      <c r="F37" s="638"/>
      <c r="G37" s="638"/>
      <c r="H37" s="599">
        <v>11</v>
      </c>
      <c r="I37" s="638"/>
      <c r="J37" s="638"/>
      <c r="K37" s="599">
        <v>0</v>
      </c>
      <c r="L37" s="638"/>
      <c r="M37" s="638"/>
      <c r="N37" s="599">
        <v>4</v>
      </c>
      <c r="O37" s="638"/>
      <c r="P37" s="638"/>
      <c r="Q37" s="599">
        <v>122</v>
      </c>
      <c r="R37" s="638"/>
      <c r="S37" s="638"/>
      <c r="T37" s="599">
        <v>11</v>
      </c>
      <c r="U37" s="638"/>
      <c r="V37" s="638"/>
      <c r="W37" s="599">
        <v>702</v>
      </c>
    </row>
    <row r="38" spans="1:23" ht="13.5" thickTop="1" x14ac:dyDescent="0.2">
      <c r="A38" s="1606"/>
      <c r="B38" s="1606"/>
      <c r="E38" s="344"/>
      <c r="H38" s="344"/>
      <c r="K38" s="344"/>
      <c r="N38" s="344"/>
      <c r="Q38" s="344"/>
      <c r="T38" s="344"/>
      <c r="W38" s="344"/>
    </row>
    <row r="39" spans="1:23" ht="13.5" x14ac:dyDescent="0.2">
      <c r="A39" s="850" t="s">
        <v>333</v>
      </c>
      <c r="B39" s="1709" t="s">
        <v>685</v>
      </c>
      <c r="C39" s="1606"/>
      <c r="D39" s="1606"/>
      <c r="E39" s="1606"/>
      <c r="F39" s="1606"/>
      <c r="G39" s="1606"/>
      <c r="H39" s="1606"/>
      <c r="I39" s="1606"/>
      <c r="J39" s="1606"/>
      <c r="K39" s="1606"/>
      <c r="L39" s="1606"/>
      <c r="M39" s="1606"/>
      <c r="N39" s="1606"/>
      <c r="O39" s="1606"/>
      <c r="P39" s="1606"/>
      <c r="Q39" s="1606"/>
      <c r="R39" s="1606"/>
      <c r="S39" s="1606"/>
      <c r="T39" s="1606"/>
      <c r="U39" s="1606"/>
      <c r="V39" s="1606"/>
      <c r="W39" s="1606"/>
    </row>
    <row r="40" spans="1:23" ht="13.5" x14ac:dyDescent="0.2">
      <c r="A40" s="850" t="s">
        <v>330</v>
      </c>
      <c r="B40" s="1709" t="s">
        <v>203</v>
      </c>
      <c r="C40" s="1606"/>
      <c r="D40" s="1606"/>
      <c r="E40" s="1606"/>
      <c r="F40" s="1606"/>
      <c r="G40" s="1606"/>
      <c r="H40" s="1606"/>
      <c r="I40" s="1606"/>
      <c r="J40" s="1606"/>
      <c r="K40" s="1606"/>
      <c r="L40" s="1606"/>
      <c r="M40" s="1606"/>
      <c r="N40" s="1606"/>
      <c r="O40" s="1606"/>
      <c r="P40" s="1606"/>
      <c r="Q40" s="1606"/>
      <c r="R40" s="1606"/>
      <c r="S40" s="1606"/>
      <c r="T40" s="1606"/>
      <c r="U40" s="1606"/>
      <c r="V40" s="1606"/>
      <c r="W40" s="1606"/>
    </row>
    <row r="41" spans="1:23" ht="35.85" customHeight="1" x14ac:dyDescent="0.2">
      <c r="A41" s="850" t="s">
        <v>332</v>
      </c>
      <c r="B41" s="1709" t="s">
        <v>612</v>
      </c>
      <c r="C41" s="1606"/>
      <c r="D41" s="1606"/>
      <c r="E41" s="1606"/>
      <c r="F41" s="1606"/>
      <c r="G41" s="1606"/>
      <c r="H41" s="1606"/>
      <c r="I41" s="1606"/>
      <c r="J41" s="1606"/>
      <c r="K41" s="1606"/>
      <c r="L41" s="1606"/>
      <c r="M41" s="1606"/>
      <c r="N41" s="1606"/>
      <c r="O41" s="1606"/>
      <c r="P41" s="1606"/>
      <c r="Q41" s="1606"/>
      <c r="R41" s="1606"/>
      <c r="S41" s="1606"/>
      <c r="T41" s="1606"/>
      <c r="U41" s="1606"/>
      <c r="V41" s="1606"/>
      <c r="W41" s="1606"/>
    </row>
  </sheetData>
  <sheetProtection formatCells="0" formatColumns="0" formatRows="0" insertColumns="0" insertRows="0" insertHyperlinks="0" deleteColumns="0" deleteRows="0" sort="0" autoFilter="0" pivotTables="0"/>
  <customSheetViews>
    <customSheetView guid="{37FF72F6-90B1-42B8-8DBF-DD3FAC5BA85D}" fitToPage="1">
      <selection activeCell="B62" sqref="B62:AF62"/>
      <pageMargins left="0.25" right="0.25" top="0.5" bottom="0.5" header="0.3" footer="0.3"/>
      <printOptions horizontalCentered="1"/>
      <pageSetup scale="83" orientation="landscape" r:id="rId1"/>
      <headerFooter>
        <oddFooter>&amp;L&amp;K0070C0The Allstate Corporation 4Q19 Supplement&amp;R&amp;K000000&amp;A</oddFooter>
      </headerFooter>
    </customSheetView>
    <customSheetView guid="{2C9B2C1A-81A6-48A3-8FB1-DCFE0A20C29C}" fitToPage="1">
      <selection activeCell="B62" sqref="B62:AF62"/>
      <pageMargins left="0.25" right="0.25" top="0.5" bottom="0.5" header="0.3" footer="0.3"/>
      <printOptions horizontalCentered="1"/>
      <pageSetup scale="83" orientation="landscape" r:id="rId2"/>
      <headerFooter>
        <oddFooter>&amp;L&amp;K0070C0The Allstate Corporation 4Q19 Supplement&amp;R&amp;K000000&amp;A</oddFooter>
      </headerFooter>
    </customSheetView>
    <customSheetView guid="{890510C0-555E-4CA3-90D8-F97D8CDBC7E8}" fitToPage="1">
      <selection sqref="A1:W1"/>
      <pageMargins left="0.25" right="0.25" top="0.5" bottom="0.5" header="0.3" footer="0.3"/>
      <printOptions horizontalCentered="1"/>
      <pageSetup scale="83" orientation="landscape" r:id="rId3"/>
      <headerFooter>
        <oddFooter>&amp;L&amp;K0070C0The Allstate Corporation 4Q19 Supplement&amp;R&amp;K000000&amp;A</oddFooter>
      </headerFooter>
    </customSheetView>
    <customSheetView guid="{D0B20ABF-5FBA-4802-BB92-8148C3F1B1AD}" fitToPage="1">
      <selection sqref="A1:W1"/>
      <pageMargins left="0.25" right="0.25" top="0.5" bottom="0.5" header="0.3" footer="0.3"/>
      <printOptions horizontalCentered="1"/>
      <pageSetup scale="83" orientation="landscape" r:id="rId4"/>
      <headerFooter>
        <oddFooter>&amp;L&amp;K0070C0The Allstate Corporation 4Q19 Supplement&amp;R&amp;K000000&amp;A</oddFooter>
      </headerFooter>
    </customSheetView>
    <customSheetView guid="{0B7FDDCE-76D6-4341-B795-862A34477CB3}" fitToPage="1">
      <selection sqref="A1:W1"/>
      <pageMargins left="0.25" right="0.25" top="0.5" bottom="0.5" header="0.3" footer="0.3"/>
      <printOptions horizontalCentered="1"/>
      <pageSetup scale="83" orientation="landscape" r:id="rId5"/>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83" orientation="landscape" r:id="rId6"/>
      <headerFooter>
        <oddFooter>&amp;L&amp;K0070C0The Allstate Corporation 4Q19 Supplement&amp;R&amp;K000000&amp;A</oddFooter>
      </headerFooter>
    </customSheetView>
  </customSheetViews>
  <mergeCells count="40">
    <mergeCell ref="B41:W41"/>
    <mergeCell ref="A32:B32"/>
    <mergeCell ref="A33:B33"/>
    <mergeCell ref="A34:B34"/>
    <mergeCell ref="A35:B35"/>
    <mergeCell ref="A36:B36"/>
    <mergeCell ref="A37:B37"/>
    <mergeCell ref="A38:B38"/>
    <mergeCell ref="B39:W39"/>
    <mergeCell ref="B40:W40"/>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W1"/>
    <mergeCell ref="A2:W2"/>
    <mergeCell ref="A4:B4"/>
    <mergeCell ref="E4:W4"/>
    <mergeCell ref="A6:B6"/>
  </mergeCells>
  <printOptions horizontalCentered="1"/>
  <pageMargins left="0.25" right="0.25" top="0.5" bottom="0.5" header="0.3" footer="0.3"/>
  <pageSetup scale="83" orientation="landscape" r:id="rId7"/>
  <headerFooter>
    <oddFooter>&amp;L&amp;K0070C0The Allstate Corporation 4Q19 Supplement&amp;R&amp;K000000&amp;A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A31C-17C1-4F07-8BEF-1F8DAB375C9B}">
  <sheetPr>
    <pageSetUpPr fitToPage="1"/>
  </sheetPr>
  <dimension ref="A1:X41"/>
  <sheetViews>
    <sheetView zoomScaleNormal="100" workbookViewId="0">
      <selection sqref="A1:W1"/>
    </sheetView>
  </sheetViews>
  <sheetFormatPr defaultColWidth="13.7109375" defaultRowHeight="12.75" x14ac:dyDescent="0.2"/>
  <cols>
    <col min="1" max="1" width="3" style="335" customWidth="1"/>
    <col min="2" max="2" width="41" style="335" customWidth="1"/>
    <col min="3" max="4" width="2.42578125" style="335" customWidth="1"/>
    <col min="5" max="5" width="11.85546875" style="335" customWidth="1"/>
    <col min="6" max="7" width="2.42578125" style="335" customWidth="1"/>
    <col min="8" max="8" width="11.85546875" style="335" customWidth="1"/>
    <col min="9" max="10" width="2.42578125" style="335" customWidth="1"/>
    <col min="11" max="11" width="11.85546875" style="335" customWidth="1"/>
    <col min="12" max="13" width="2.42578125" style="335" customWidth="1"/>
    <col min="14" max="14" width="11.85546875" style="335" customWidth="1"/>
    <col min="15" max="16" width="2.42578125" style="335" customWidth="1"/>
    <col min="17" max="17" width="11.85546875" style="335" customWidth="1"/>
    <col min="18" max="19" width="2.42578125" style="335" customWidth="1"/>
    <col min="20" max="20" width="11.85546875" style="335" customWidth="1"/>
    <col min="21" max="22" width="2.42578125" style="335" customWidth="1"/>
    <col min="23" max="23" width="11.85546875" style="335" customWidth="1"/>
    <col min="24" max="24" width="2.42578125" style="335" customWidth="1"/>
    <col min="25" max="16384" width="13.7109375" style="335"/>
  </cols>
  <sheetData>
    <row r="1" spans="1:23" ht="13.5" x14ac:dyDescent="0.25">
      <c r="A1" s="1620" t="s">
        <v>6</v>
      </c>
      <c r="B1" s="1606"/>
      <c r="C1" s="1606"/>
      <c r="D1" s="1606"/>
      <c r="E1" s="1606"/>
      <c r="F1" s="1606"/>
      <c r="G1" s="1606"/>
      <c r="H1" s="1606"/>
      <c r="I1" s="1606"/>
      <c r="J1" s="1606"/>
      <c r="K1" s="1606"/>
      <c r="L1" s="1606"/>
      <c r="M1" s="1606"/>
      <c r="N1" s="1606"/>
      <c r="O1" s="1606"/>
      <c r="P1" s="1606"/>
      <c r="Q1" s="1606"/>
      <c r="R1" s="1606"/>
      <c r="S1" s="1606"/>
      <c r="T1" s="1606"/>
      <c r="U1" s="1606"/>
      <c r="V1" s="1606"/>
      <c r="W1" s="1606"/>
    </row>
    <row r="2" spans="1:23" ht="13.5" x14ac:dyDescent="0.25">
      <c r="A2" s="1620" t="s">
        <v>199</v>
      </c>
      <c r="B2" s="1606"/>
      <c r="C2" s="1606"/>
      <c r="D2" s="1606"/>
      <c r="E2" s="1606"/>
      <c r="F2" s="1606"/>
      <c r="G2" s="1606"/>
      <c r="H2" s="1606"/>
      <c r="I2" s="1606"/>
      <c r="J2" s="1606"/>
      <c r="K2" s="1606"/>
      <c r="L2" s="1606"/>
      <c r="M2" s="1606"/>
      <c r="N2" s="1606"/>
      <c r="O2" s="1606"/>
      <c r="P2" s="1606"/>
      <c r="Q2" s="1606"/>
      <c r="R2" s="1606"/>
      <c r="S2" s="1606"/>
      <c r="T2" s="1606"/>
      <c r="U2" s="1606"/>
      <c r="V2" s="1606"/>
      <c r="W2" s="1606"/>
    </row>
    <row r="4" spans="1:23" ht="15.75" customHeight="1" x14ac:dyDescent="0.2">
      <c r="A4" s="1652" t="s">
        <v>45</v>
      </c>
      <c r="B4" s="1606"/>
      <c r="E4" s="1706" t="s">
        <v>624</v>
      </c>
      <c r="F4" s="1706"/>
      <c r="G4" s="1706"/>
      <c r="H4" s="1706"/>
      <c r="I4" s="1706"/>
      <c r="J4" s="1706"/>
      <c r="K4" s="1706"/>
      <c r="L4" s="1706"/>
      <c r="M4" s="1706"/>
      <c r="N4" s="1706"/>
      <c r="O4" s="1706"/>
      <c r="P4" s="1706"/>
      <c r="Q4" s="1706"/>
      <c r="R4" s="1706"/>
      <c r="S4" s="1706"/>
      <c r="T4" s="1706"/>
      <c r="U4" s="1706"/>
      <c r="V4" s="1706"/>
      <c r="W4" s="1706"/>
    </row>
    <row r="5" spans="1:23" ht="25.9" customHeight="1" x14ac:dyDescent="0.2">
      <c r="E5" s="840" t="s">
        <v>53</v>
      </c>
      <c r="F5" s="766"/>
      <c r="G5" s="766"/>
      <c r="H5" s="840" t="s">
        <v>54</v>
      </c>
      <c r="I5" s="766"/>
      <c r="J5" s="766"/>
      <c r="K5" s="840" t="s">
        <v>238</v>
      </c>
      <c r="L5" s="766"/>
      <c r="M5" s="766"/>
      <c r="N5" s="840" t="s">
        <v>49</v>
      </c>
      <c r="O5" s="766"/>
      <c r="P5" s="766"/>
      <c r="Q5" s="840" t="s">
        <v>50</v>
      </c>
      <c r="R5" s="766"/>
      <c r="S5" s="766"/>
      <c r="T5" s="840" t="s">
        <v>55</v>
      </c>
      <c r="U5" s="766"/>
      <c r="V5" s="766"/>
      <c r="W5" s="840" t="s">
        <v>147</v>
      </c>
    </row>
    <row r="6" spans="1:23" ht="12" customHeight="1" x14ac:dyDescent="0.2">
      <c r="A6" s="1649" t="s">
        <v>188</v>
      </c>
      <c r="B6" s="1606"/>
      <c r="E6" s="344"/>
      <c r="H6" s="344"/>
      <c r="K6" s="344"/>
      <c r="N6" s="344"/>
      <c r="Q6" s="344"/>
      <c r="T6" s="344"/>
      <c r="W6" s="344"/>
    </row>
    <row r="7" spans="1:23" ht="12" customHeight="1" x14ac:dyDescent="0.2">
      <c r="A7" s="1646" t="s">
        <v>187</v>
      </c>
      <c r="B7" s="1646"/>
      <c r="E7" s="819">
        <v>1066</v>
      </c>
      <c r="F7" s="788"/>
      <c r="G7" s="788"/>
      <c r="H7" s="819">
        <v>32</v>
      </c>
      <c r="I7" s="788"/>
      <c r="J7" s="788"/>
      <c r="K7" s="819">
        <v>350</v>
      </c>
      <c r="L7" s="788"/>
      <c r="M7" s="788"/>
      <c r="N7" s="819">
        <v>53</v>
      </c>
      <c r="O7" s="788"/>
      <c r="P7" s="788"/>
      <c r="Q7" s="819">
        <v>624</v>
      </c>
      <c r="R7" s="788"/>
      <c r="S7" s="788"/>
      <c r="T7" s="819">
        <v>50</v>
      </c>
      <c r="U7" s="788"/>
      <c r="V7" s="788"/>
      <c r="W7" s="819">
        <v>2175</v>
      </c>
    </row>
    <row r="8" spans="1:23" ht="12" customHeight="1" x14ac:dyDescent="0.2">
      <c r="A8" s="1646" t="s">
        <v>138</v>
      </c>
      <c r="B8" s="1646"/>
      <c r="E8" s="554">
        <v>155</v>
      </c>
      <c r="F8" s="787"/>
      <c r="G8" s="787"/>
      <c r="H8" s="554">
        <v>8</v>
      </c>
      <c r="I8" s="787"/>
      <c r="J8" s="787"/>
      <c r="K8" s="554">
        <v>4</v>
      </c>
      <c r="L8" s="787"/>
      <c r="M8" s="787"/>
      <c r="N8" s="554">
        <v>3</v>
      </c>
      <c r="O8" s="787"/>
      <c r="P8" s="787"/>
      <c r="Q8" s="554">
        <v>27</v>
      </c>
      <c r="R8" s="787"/>
      <c r="S8" s="787"/>
      <c r="T8" s="554">
        <v>9</v>
      </c>
      <c r="U8" s="787"/>
      <c r="V8" s="787"/>
      <c r="W8" s="554">
        <v>206</v>
      </c>
    </row>
    <row r="9" spans="1:23" ht="12" customHeight="1" x14ac:dyDescent="0.2">
      <c r="A9" s="1646" t="s">
        <v>77</v>
      </c>
      <c r="B9" s="1646"/>
      <c r="E9" s="554">
        <v>17</v>
      </c>
      <c r="F9" s="787"/>
      <c r="G9" s="787"/>
      <c r="H9" s="554">
        <v>0</v>
      </c>
      <c r="I9" s="787"/>
      <c r="J9" s="787"/>
      <c r="K9" s="554">
        <v>92</v>
      </c>
      <c r="L9" s="787"/>
      <c r="M9" s="787"/>
      <c r="N9" s="554">
        <v>10</v>
      </c>
      <c r="O9" s="787"/>
      <c r="P9" s="787"/>
      <c r="Q9" s="554">
        <v>101</v>
      </c>
      <c r="R9" s="787"/>
      <c r="S9" s="787"/>
      <c r="T9" s="554">
        <v>0</v>
      </c>
      <c r="U9" s="787"/>
      <c r="V9" s="787"/>
      <c r="W9" s="554">
        <v>220</v>
      </c>
    </row>
    <row r="10" spans="1:23" ht="12" customHeight="1" x14ac:dyDescent="0.2">
      <c r="A10" s="1646" t="s">
        <v>189</v>
      </c>
      <c r="B10" s="1646"/>
      <c r="E10" s="554">
        <v>296</v>
      </c>
      <c r="F10" s="787"/>
      <c r="G10" s="787"/>
      <c r="H10" s="554">
        <v>0</v>
      </c>
      <c r="I10" s="787"/>
      <c r="J10" s="787"/>
      <c r="K10" s="554">
        <v>0</v>
      </c>
      <c r="L10" s="787"/>
      <c r="M10" s="787"/>
      <c r="N10" s="554">
        <v>0</v>
      </c>
      <c r="O10" s="787"/>
      <c r="P10" s="787"/>
      <c r="Q10" s="554">
        <v>175</v>
      </c>
      <c r="R10" s="787"/>
      <c r="S10" s="787"/>
      <c r="T10" s="554">
        <v>0</v>
      </c>
      <c r="U10" s="787"/>
      <c r="V10" s="787"/>
      <c r="W10" s="554">
        <v>471</v>
      </c>
    </row>
    <row r="11" spans="1:23" ht="12" customHeight="1" x14ac:dyDescent="0.2">
      <c r="A11" s="1646" t="s">
        <v>190</v>
      </c>
      <c r="B11" s="1646"/>
      <c r="E11" s="554">
        <v>56</v>
      </c>
      <c r="F11" s="787"/>
      <c r="G11" s="787"/>
      <c r="H11" s="554">
        <v>2</v>
      </c>
      <c r="I11" s="787"/>
      <c r="J11" s="787"/>
      <c r="K11" s="554">
        <v>10</v>
      </c>
      <c r="L11" s="787"/>
      <c r="M11" s="787"/>
      <c r="N11" s="554">
        <v>1</v>
      </c>
      <c r="O11" s="787"/>
      <c r="P11" s="787"/>
      <c r="Q11" s="554">
        <v>22</v>
      </c>
      <c r="R11" s="787"/>
      <c r="S11" s="787"/>
      <c r="T11" s="554">
        <v>11</v>
      </c>
      <c r="U11" s="787"/>
      <c r="V11" s="787"/>
      <c r="W11" s="554">
        <v>102</v>
      </c>
    </row>
    <row r="12" spans="1:23" ht="12" customHeight="1" x14ac:dyDescent="0.2">
      <c r="A12" s="1646" t="s">
        <v>81</v>
      </c>
      <c r="B12" s="1646"/>
      <c r="E12" s="555">
        <v>107</v>
      </c>
      <c r="F12" s="787"/>
      <c r="G12" s="787"/>
      <c r="H12" s="555">
        <v>0</v>
      </c>
      <c r="I12" s="787"/>
      <c r="J12" s="787"/>
      <c r="K12" s="555">
        <v>80</v>
      </c>
      <c r="L12" s="787"/>
      <c r="M12" s="787"/>
      <c r="N12" s="555">
        <v>18</v>
      </c>
      <c r="O12" s="787"/>
      <c r="P12" s="787"/>
      <c r="Q12" s="555">
        <v>51</v>
      </c>
      <c r="R12" s="787"/>
      <c r="S12" s="787"/>
      <c r="T12" s="555">
        <v>6</v>
      </c>
      <c r="U12" s="787"/>
      <c r="V12" s="787"/>
      <c r="W12" s="555">
        <v>262</v>
      </c>
    </row>
    <row r="13" spans="1:23" ht="12.95" customHeight="1" x14ac:dyDescent="0.2">
      <c r="A13" s="1639" t="s">
        <v>191</v>
      </c>
      <c r="B13" s="1639"/>
      <c r="E13" s="601">
        <v>1697</v>
      </c>
      <c r="F13" s="787"/>
      <c r="G13" s="787"/>
      <c r="H13" s="601">
        <v>42</v>
      </c>
      <c r="I13" s="787"/>
      <c r="J13" s="787"/>
      <c r="K13" s="601">
        <v>536</v>
      </c>
      <c r="L13" s="787"/>
      <c r="M13" s="787"/>
      <c r="N13" s="601">
        <v>85</v>
      </c>
      <c r="O13" s="787"/>
      <c r="P13" s="787"/>
      <c r="Q13" s="601">
        <v>1000</v>
      </c>
      <c r="R13" s="787"/>
      <c r="S13" s="787"/>
      <c r="T13" s="601">
        <v>76</v>
      </c>
      <c r="U13" s="787"/>
      <c r="V13" s="787"/>
      <c r="W13" s="601">
        <v>3436</v>
      </c>
    </row>
    <row r="14" spans="1:23" ht="12" customHeight="1" x14ac:dyDescent="0.2">
      <c r="A14" s="1646" t="s">
        <v>200</v>
      </c>
      <c r="B14" s="1646"/>
      <c r="E14" s="555">
        <v>-164</v>
      </c>
      <c r="F14" s="787"/>
      <c r="G14" s="787"/>
      <c r="H14" s="555">
        <v>0</v>
      </c>
      <c r="I14" s="787"/>
      <c r="J14" s="787"/>
      <c r="K14" s="555">
        <v>-22</v>
      </c>
      <c r="L14" s="787"/>
      <c r="M14" s="787"/>
      <c r="N14" s="555">
        <v>-2</v>
      </c>
      <c r="O14" s="787"/>
      <c r="P14" s="787"/>
      <c r="Q14" s="555">
        <v>-83</v>
      </c>
      <c r="R14" s="787"/>
      <c r="S14" s="787"/>
      <c r="T14" s="555">
        <v>-6</v>
      </c>
      <c r="U14" s="787"/>
      <c r="V14" s="787"/>
      <c r="W14" s="555">
        <v>-277</v>
      </c>
    </row>
    <row r="15" spans="1:23" ht="14.1" customHeight="1" thickBot="1" x14ac:dyDescent="0.25">
      <c r="A15" s="1639" t="s">
        <v>46</v>
      </c>
      <c r="B15" s="1639"/>
      <c r="E15" s="599">
        <v>1533</v>
      </c>
      <c r="F15" s="788"/>
      <c r="G15" s="788"/>
      <c r="H15" s="599">
        <v>42</v>
      </c>
      <c r="I15" s="788"/>
      <c r="J15" s="788"/>
      <c r="K15" s="599">
        <v>514</v>
      </c>
      <c r="L15" s="788"/>
      <c r="M15" s="788"/>
      <c r="N15" s="599">
        <v>83</v>
      </c>
      <c r="O15" s="788"/>
      <c r="P15" s="788"/>
      <c r="Q15" s="599">
        <v>917</v>
      </c>
      <c r="R15" s="788"/>
      <c r="S15" s="788"/>
      <c r="T15" s="599">
        <v>70</v>
      </c>
      <c r="U15" s="788"/>
      <c r="V15" s="788"/>
      <c r="W15" s="599">
        <v>3159</v>
      </c>
    </row>
    <row r="16" spans="1:23" ht="14.1" customHeight="1" thickTop="1" thickBot="1" x14ac:dyDescent="0.25">
      <c r="A16" s="1639" t="s">
        <v>201</v>
      </c>
      <c r="B16" s="1639"/>
      <c r="E16" s="599">
        <v>1255</v>
      </c>
      <c r="F16" s="788"/>
      <c r="G16" s="788"/>
      <c r="H16" s="599">
        <v>33</v>
      </c>
      <c r="I16" s="788"/>
      <c r="J16" s="788"/>
      <c r="K16" s="599">
        <v>417</v>
      </c>
      <c r="L16" s="788"/>
      <c r="M16" s="788"/>
      <c r="N16" s="599">
        <v>66</v>
      </c>
      <c r="O16" s="788"/>
      <c r="P16" s="788"/>
      <c r="Q16" s="599">
        <v>726</v>
      </c>
      <c r="R16" s="788"/>
      <c r="S16" s="788"/>
      <c r="T16" s="599">
        <v>56</v>
      </c>
      <c r="U16" s="788"/>
      <c r="V16" s="788"/>
      <c r="W16" s="599">
        <v>2553</v>
      </c>
    </row>
    <row r="17" spans="1:24" ht="12" customHeight="1" thickTop="1" x14ac:dyDescent="0.2">
      <c r="A17" s="1646"/>
      <c r="B17" s="1646"/>
      <c r="E17" s="361"/>
      <c r="F17" s="362"/>
      <c r="G17" s="362"/>
      <c r="H17" s="361"/>
      <c r="I17" s="362"/>
      <c r="J17" s="362"/>
      <c r="K17" s="361"/>
      <c r="L17" s="362"/>
      <c r="M17" s="362"/>
      <c r="N17" s="361"/>
      <c r="O17" s="362"/>
      <c r="P17" s="362"/>
      <c r="Q17" s="361"/>
      <c r="R17" s="362"/>
      <c r="S17" s="362"/>
      <c r="T17" s="361"/>
      <c r="U17" s="362"/>
      <c r="V17" s="362"/>
      <c r="W17" s="361"/>
    </row>
    <row r="18" spans="1:24" ht="14.1" customHeight="1" x14ac:dyDescent="0.2">
      <c r="A18" s="1646" t="s">
        <v>244</v>
      </c>
      <c r="B18" s="1646"/>
      <c r="E18" s="819">
        <v>1199</v>
      </c>
      <c r="F18" s="788"/>
      <c r="G18" s="788"/>
      <c r="H18" s="819">
        <v>34</v>
      </c>
      <c r="I18" s="788"/>
      <c r="J18" s="788"/>
      <c r="K18" s="819">
        <v>532</v>
      </c>
      <c r="L18" s="788"/>
      <c r="M18" s="788"/>
      <c r="N18" s="819">
        <v>82</v>
      </c>
      <c r="O18" s="788"/>
      <c r="P18" s="788"/>
      <c r="Q18" s="819">
        <v>772</v>
      </c>
      <c r="R18" s="788"/>
      <c r="S18" s="788"/>
      <c r="T18" s="819">
        <v>67</v>
      </c>
      <c r="U18" s="788"/>
      <c r="V18" s="788"/>
      <c r="W18" s="819">
        <v>2686</v>
      </c>
    </row>
    <row r="19" spans="1:24" ht="12" customHeight="1" x14ac:dyDescent="0.2">
      <c r="A19" s="1646" t="s">
        <v>192</v>
      </c>
      <c r="B19" s="1646"/>
      <c r="E19" s="554">
        <v>155</v>
      </c>
      <c r="F19" s="787"/>
      <c r="G19" s="787"/>
      <c r="H19" s="554">
        <v>8</v>
      </c>
      <c r="I19" s="787"/>
      <c r="J19" s="787"/>
      <c r="K19" s="554">
        <v>4</v>
      </c>
      <c r="L19" s="787"/>
      <c r="M19" s="787"/>
      <c r="N19" s="554">
        <v>3</v>
      </c>
      <c r="O19" s="787"/>
      <c r="P19" s="787"/>
      <c r="Q19" s="554">
        <v>27</v>
      </c>
      <c r="R19" s="787"/>
      <c r="S19" s="787"/>
      <c r="T19" s="554">
        <v>9</v>
      </c>
      <c r="U19" s="787"/>
      <c r="V19" s="787"/>
      <c r="W19" s="554">
        <v>206</v>
      </c>
    </row>
    <row r="20" spans="1:24" ht="14.1" customHeight="1" x14ac:dyDescent="0.2">
      <c r="A20" s="1646" t="s">
        <v>243</v>
      </c>
      <c r="B20" s="1646"/>
      <c r="E20" s="555">
        <v>343</v>
      </c>
      <c r="F20" s="787"/>
      <c r="G20" s="787"/>
      <c r="H20" s="555">
        <v>0</v>
      </c>
      <c r="I20" s="787"/>
      <c r="J20" s="787"/>
      <c r="K20" s="555">
        <v>0</v>
      </c>
      <c r="L20" s="787"/>
      <c r="M20" s="787"/>
      <c r="N20" s="555">
        <v>0</v>
      </c>
      <c r="O20" s="787"/>
      <c r="P20" s="787"/>
      <c r="Q20" s="555">
        <v>201</v>
      </c>
      <c r="R20" s="787"/>
      <c r="S20" s="787"/>
      <c r="T20" s="555">
        <v>0</v>
      </c>
      <c r="U20" s="787"/>
      <c r="V20" s="787"/>
      <c r="W20" s="555">
        <v>544</v>
      </c>
    </row>
    <row r="21" spans="1:24" ht="14.1" customHeight="1" thickBot="1" x14ac:dyDescent="0.25">
      <c r="A21" s="1639" t="s">
        <v>191</v>
      </c>
      <c r="B21" s="1639"/>
      <c r="E21" s="599">
        <v>1697</v>
      </c>
      <c r="F21" s="788"/>
      <c r="G21" s="788"/>
      <c r="H21" s="599">
        <v>42</v>
      </c>
      <c r="I21" s="788"/>
      <c r="J21" s="788"/>
      <c r="K21" s="599">
        <v>536</v>
      </c>
      <c r="L21" s="788"/>
      <c r="M21" s="788"/>
      <c r="N21" s="599">
        <v>85</v>
      </c>
      <c r="O21" s="638"/>
      <c r="P21" s="638"/>
      <c r="Q21" s="599">
        <v>1000</v>
      </c>
      <c r="R21" s="638"/>
      <c r="S21" s="638"/>
      <c r="T21" s="599">
        <v>76</v>
      </c>
      <c r="U21" s="638"/>
      <c r="V21" s="638"/>
      <c r="W21" s="599">
        <v>3436</v>
      </c>
    </row>
    <row r="22" spans="1:24" ht="12" customHeight="1" thickTop="1" x14ac:dyDescent="0.2">
      <c r="A22" s="1646"/>
      <c r="B22" s="1646"/>
      <c r="E22" s="361"/>
      <c r="F22" s="362"/>
      <c r="G22" s="362"/>
      <c r="H22" s="361"/>
      <c r="I22" s="362"/>
      <c r="J22" s="362"/>
      <c r="K22" s="361"/>
      <c r="L22" s="362"/>
      <c r="M22" s="362"/>
      <c r="N22" s="361"/>
      <c r="O22" s="362"/>
      <c r="P22" s="362"/>
      <c r="Q22" s="361"/>
      <c r="R22" s="362"/>
      <c r="S22" s="362"/>
      <c r="T22" s="361"/>
      <c r="U22" s="362"/>
      <c r="V22" s="362"/>
      <c r="W22" s="361"/>
    </row>
    <row r="23" spans="1:24" ht="14.1" customHeight="1" x14ac:dyDescent="0.2">
      <c r="A23" s="1649" t="s">
        <v>575</v>
      </c>
      <c r="B23" s="1649"/>
      <c r="E23" s="362"/>
      <c r="F23" s="362"/>
      <c r="G23" s="362"/>
      <c r="H23" s="362"/>
      <c r="I23" s="362"/>
      <c r="J23" s="362"/>
      <c r="K23" s="362"/>
      <c r="L23" s="362"/>
      <c r="M23" s="362"/>
      <c r="N23" s="362"/>
      <c r="O23" s="362"/>
      <c r="P23" s="362"/>
      <c r="Q23" s="362"/>
      <c r="R23" s="362"/>
      <c r="S23" s="362"/>
      <c r="T23" s="362"/>
      <c r="U23" s="362"/>
      <c r="V23" s="362"/>
      <c r="W23" s="362"/>
    </row>
    <row r="24" spans="1:24" ht="12" customHeight="1" x14ac:dyDescent="0.2">
      <c r="A24" s="1646" t="s">
        <v>187</v>
      </c>
      <c r="B24" s="1646"/>
      <c r="E24" s="396">
        <v>3.4</v>
      </c>
      <c r="F24" s="415" t="s">
        <v>239</v>
      </c>
      <c r="G24" s="763"/>
      <c r="H24" s="396">
        <v>3</v>
      </c>
      <c r="I24" s="415" t="s">
        <v>239</v>
      </c>
      <c r="J24" s="763"/>
      <c r="K24" s="396">
        <v>4.8</v>
      </c>
      <c r="L24" s="415" t="s">
        <v>239</v>
      </c>
      <c r="M24" s="763"/>
      <c r="N24" s="396">
        <v>4.3</v>
      </c>
      <c r="O24" s="415" t="s">
        <v>239</v>
      </c>
      <c r="P24" s="763"/>
      <c r="Q24" s="396">
        <v>4.5999999999999996</v>
      </c>
      <c r="R24" s="415" t="s">
        <v>239</v>
      </c>
      <c r="S24" s="763"/>
      <c r="T24" s="396">
        <v>3.1</v>
      </c>
      <c r="U24" s="763" t="s">
        <v>239</v>
      </c>
      <c r="V24" s="763"/>
      <c r="W24" s="396">
        <v>3.8</v>
      </c>
      <c r="X24" s="410" t="s">
        <v>239</v>
      </c>
    </row>
    <row r="25" spans="1:24" ht="12" customHeight="1" x14ac:dyDescent="0.2">
      <c r="A25" s="1646" t="s">
        <v>138</v>
      </c>
      <c r="B25" s="1646"/>
      <c r="E25" s="396">
        <v>3.6</v>
      </c>
      <c r="F25" s="763"/>
      <c r="G25" s="763"/>
      <c r="H25" s="396">
        <v>3.9</v>
      </c>
      <c r="I25" s="763"/>
      <c r="J25" s="763"/>
      <c r="K25" s="396">
        <v>3.8</v>
      </c>
      <c r="L25" s="763"/>
      <c r="M25" s="763"/>
      <c r="N25" s="396">
        <v>3.3</v>
      </c>
      <c r="O25" s="763"/>
      <c r="P25" s="763"/>
      <c r="Q25" s="396">
        <v>2.7</v>
      </c>
      <c r="R25" s="763"/>
      <c r="S25" s="763"/>
      <c r="T25" s="396">
        <v>4.2</v>
      </c>
      <c r="U25" s="763"/>
      <c r="V25" s="763"/>
      <c r="W25" s="396">
        <v>3.5</v>
      </c>
      <c r="X25" s="411"/>
    </row>
    <row r="26" spans="1:24" ht="12" customHeight="1" x14ac:dyDescent="0.2">
      <c r="A26" s="1646" t="s">
        <v>77</v>
      </c>
      <c r="B26" s="1646"/>
      <c r="E26" s="396">
        <v>4.3</v>
      </c>
      <c r="F26" s="763"/>
      <c r="G26" s="763"/>
      <c r="H26" s="851">
        <v>0</v>
      </c>
      <c r="I26" s="763"/>
      <c r="J26" s="763"/>
      <c r="K26" s="396">
        <v>4.8</v>
      </c>
      <c r="L26" s="763"/>
      <c r="M26" s="763"/>
      <c r="N26" s="396">
        <v>4.7</v>
      </c>
      <c r="O26" s="763"/>
      <c r="P26" s="763"/>
      <c r="Q26" s="396">
        <v>4.5999999999999996</v>
      </c>
      <c r="R26" s="763"/>
      <c r="S26" s="763"/>
      <c r="T26" s="851">
        <v>0</v>
      </c>
      <c r="U26" s="763"/>
      <c r="V26" s="763"/>
      <c r="W26" s="396">
        <v>4.7</v>
      </c>
      <c r="X26" s="411"/>
    </row>
    <row r="27" spans="1:24" ht="12" customHeight="1" x14ac:dyDescent="0.2">
      <c r="A27" s="1646" t="s">
        <v>79</v>
      </c>
      <c r="B27" s="1646"/>
      <c r="E27" s="396">
        <v>6.5</v>
      </c>
      <c r="F27" s="763"/>
      <c r="G27" s="763"/>
      <c r="H27" s="851">
        <v>0</v>
      </c>
      <c r="I27" s="763"/>
      <c r="J27" s="763"/>
      <c r="K27" s="851">
        <v>0</v>
      </c>
      <c r="L27" s="763"/>
      <c r="M27" s="763"/>
      <c r="N27" s="851">
        <v>0</v>
      </c>
      <c r="O27" s="763"/>
      <c r="P27" s="763"/>
      <c r="Q27" s="396">
        <v>5.4</v>
      </c>
      <c r="R27" s="763"/>
      <c r="S27" s="763"/>
      <c r="T27" s="851">
        <v>0</v>
      </c>
      <c r="U27" s="763"/>
      <c r="V27" s="763"/>
      <c r="W27" s="396">
        <v>6.1</v>
      </c>
      <c r="X27" s="411"/>
    </row>
    <row r="28" spans="1:24" ht="12" customHeight="1" x14ac:dyDescent="0.2">
      <c r="A28" s="1639" t="s">
        <v>193</v>
      </c>
      <c r="B28" s="1639"/>
      <c r="E28" s="396">
        <v>3.7</v>
      </c>
      <c r="F28" s="763"/>
      <c r="G28" s="763"/>
      <c r="H28" s="396">
        <v>3.1</v>
      </c>
      <c r="I28" s="763"/>
      <c r="J28" s="763"/>
      <c r="K28" s="396">
        <v>4.9000000000000004</v>
      </c>
      <c r="L28" s="763"/>
      <c r="M28" s="763"/>
      <c r="N28" s="396">
        <v>4.5</v>
      </c>
      <c r="O28" s="763"/>
      <c r="P28" s="763"/>
      <c r="Q28" s="396">
        <v>4.5</v>
      </c>
      <c r="R28" s="763"/>
      <c r="S28" s="763"/>
      <c r="T28" s="396">
        <v>3.1</v>
      </c>
      <c r="U28" s="763"/>
      <c r="V28" s="763"/>
      <c r="W28" s="396">
        <v>4</v>
      </c>
      <c r="X28" s="411"/>
    </row>
    <row r="29" spans="1:24" ht="12" customHeight="1" x14ac:dyDescent="0.2">
      <c r="A29" s="1646"/>
      <c r="B29" s="1646"/>
      <c r="E29" s="396"/>
      <c r="F29" s="763"/>
      <c r="G29" s="763"/>
      <c r="H29" s="396"/>
      <c r="I29" s="763"/>
      <c r="J29" s="763"/>
      <c r="K29" s="396"/>
      <c r="L29" s="763"/>
      <c r="M29" s="763"/>
      <c r="N29" s="396"/>
      <c r="O29" s="763"/>
      <c r="P29" s="763"/>
      <c r="Q29" s="396"/>
      <c r="R29" s="763"/>
      <c r="S29" s="763"/>
      <c r="T29" s="396"/>
      <c r="U29" s="763"/>
      <c r="V29" s="763"/>
      <c r="W29" s="396"/>
      <c r="X29" s="411"/>
    </row>
    <row r="30" spans="1:24" ht="12" customHeight="1" x14ac:dyDescent="0.2">
      <c r="A30" s="1646" t="s">
        <v>194</v>
      </c>
      <c r="B30" s="1646"/>
      <c r="E30" s="396">
        <v>3.4</v>
      </c>
      <c r="F30" s="763"/>
      <c r="G30" s="763"/>
      <c r="H30" s="396">
        <v>2.9</v>
      </c>
      <c r="I30" s="763"/>
      <c r="J30" s="763"/>
      <c r="K30" s="396">
        <v>4.9000000000000004</v>
      </c>
      <c r="L30" s="763"/>
      <c r="M30" s="763"/>
      <c r="N30" s="396">
        <v>4.5999999999999996</v>
      </c>
      <c r="O30" s="763"/>
      <c r="P30" s="763"/>
      <c r="Q30" s="396">
        <v>4.5</v>
      </c>
      <c r="R30" s="763"/>
      <c r="S30" s="763"/>
      <c r="T30" s="396">
        <v>3</v>
      </c>
      <c r="U30" s="763"/>
      <c r="V30" s="763"/>
      <c r="W30" s="396">
        <v>3.9</v>
      </c>
      <c r="X30" s="411"/>
    </row>
    <row r="31" spans="1:24" ht="12" customHeight="1" x14ac:dyDescent="0.2">
      <c r="A31" s="1646"/>
      <c r="B31" s="1646"/>
      <c r="E31" s="409"/>
      <c r="F31" s="409"/>
      <c r="G31" s="409"/>
      <c r="H31" s="409"/>
      <c r="I31" s="409"/>
      <c r="J31" s="409"/>
      <c r="K31" s="409"/>
      <c r="L31" s="409"/>
      <c r="M31" s="409"/>
      <c r="N31" s="409"/>
      <c r="O31" s="409"/>
      <c r="P31" s="409"/>
      <c r="Q31" s="409"/>
      <c r="R31" s="409"/>
      <c r="S31" s="409"/>
      <c r="T31" s="409"/>
      <c r="U31" s="409"/>
      <c r="V31" s="409"/>
      <c r="W31" s="409"/>
      <c r="X31" s="412"/>
    </row>
    <row r="32" spans="1:24" ht="24" customHeight="1" x14ac:dyDescent="0.2">
      <c r="A32" s="1649" t="s">
        <v>202</v>
      </c>
      <c r="B32" s="1649"/>
      <c r="E32" s="362"/>
      <c r="F32" s="362"/>
      <c r="G32" s="362"/>
      <c r="H32" s="362"/>
      <c r="I32" s="362"/>
      <c r="J32" s="362"/>
      <c r="K32" s="362"/>
      <c r="L32" s="362"/>
      <c r="M32" s="362"/>
      <c r="N32" s="362"/>
      <c r="O32" s="362"/>
      <c r="P32" s="362"/>
      <c r="Q32" s="362"/>
      <c r="R32" s="362"/>
      <c r="S32" s="362"/>
      <c r="T32" s="362"/>
      <c r="U32" s="362"/>
      <c r="V32" s="362"/>
      <c r="W32" s="362"/>
    </row>
    <row r="33" spans="1:23" ht="12" customHeight="1" x14ac:dyDescent="0.2">
      <c r="A33" s="1646" t="s">
        <v>195</v>
      </c>
      <c r="B33" s="1646"/>
      <c r="E33" s="819">
        <v>-26</v>
      </c>
      <c r="F33" s="788"/>
      <c r="G33" s="788"/>
      <c r="H33" s="819">
        <v>0</v>
      </c>
      <c r="I33" s="788"/>
      <c r="J33" s="788"/>
      <c r="K33" s="819">
        <v>-1</v>
      </c>
      <c r="L33" s="788"/>
      <c r="M33" s="788"/>
      <c r="N33" s="819">
        <v>0</v>
      </c>
      <c r="O33" s="788"/>
      <c r="P33" s="788"/>
      <c r="Q33" s="819">
        <v>-20</v>
      </c>
      <c r="R33" s="788"/>
      <c r="S33" s="788"/>
      <c r="T33" s="819">
        <v>0</v>
      </c>
      <c r="U33" s="788"/>
      <c r="V33" s="788"/>
      <c r="W33" s="819">
        <v>-47</v>
      </c>
    </row>
    <row r="34" spans="1:23" ht="12" customHeight="1" x14ac:dyDescent="0.2">
      <c r="A34" s="1646" t="s">
        <v>196</v>
      </c>
      <c r="B34" s="1646"/>
      <c r="E34" s="554">
        <v>498</v>
      </c>
      <c r="F34" s="787"/>
      <c r="G34" s="787"/>
      <c r="H34" s="554">
        <v>11</v>
      </c>
      <c r="I34" s="787"/>
      <c r="J34" s="787"/>
      <c r="K34" s="554">
        <v>-8</v>
      </c>
      <c r="L34" s="787"/>
      <c r="M34" s="787"/>
      <c r="N34" s="554">
        <v>-1</v>
      </c>
      <c r="O34" s="787"/>
      <c r="P34" s="787"/>
      <c r="Q34" s="554">
        <v>64</v>
      </c>
      <c r="R34" s="787"/>
      <c r="S34" s="787"/>
      <c r="T34" s="554">
        <v>11</v>
      </c>
      <c r="U34" s="787"/>
      <c r="V34" s="787"/>
      <c r="W34" s="554">
        <v>575</v>
      </c>
    </row>
    <row r="35" spans="1:23" ht="12" customHeight="1" x14ac:dyDescent="0.2">
      <c r="A35" s="1646" t="s">
        <v>197</v>
      </c>
      <c r="B35" s="1646"/>
      <c r="E35" s="554">
        <v>1024</v>
      </c>
      <c r="F35" s="787"/>
      <c r="G35" s="787"/>
      <c r="H35" s="554">
        <v>21</v>
      </c>
      <c r="I35" s="787"/>
      <c r="J35" s="787"/>
      <c r="K35" s="554">
        <v>10</v>
      </c>
      <c r="L35" s="787"/>
      <c r="M35" s="787"/>
      <c r="N35" s="554">
        <v>13</v>
      </c>
      <c r="O35" s="787"/>
      <c r="P35" s="787"/>
      <c r="Q35" s="554">
        <v>291</v>
      </c>
      <c r="R35" s="787"/>
      <c r="S35" s="787"/>
      <c r="T35" s="554">
        <v>13</v>
      </c>
      <c r="U35" s="787"/>
      <c r="V35" s="787"/>
      <c r="W35" s="554">
        <v>1372</v>
      </c>
    </row>
    <row r="36" spans="1:23" ht="12" customHeight="1" x14ac:dyDescent="0.2">
      <c r="A36" s="1646" t="s">
        <v>198</v>
      </c>
      <c r="B36" s="1646"/>
      <c r="E36" s="555">
        <v>-26</v>
      </c>
      <c r="F36" s="787"/>
      <c r="G36" s="787"/>
      <c r="H36" s="555">
        <v>0</v>
      </c>
      <c r="I36" s="787"/>
      <c r="J36" s="787"/>
      <c r="K36" s="555">
        <v>0</v>
      </c>
      <c r="L36" s="787"/>
      <c r="M36" s="787"/>
      <c r="N36" s="555">
        <v>0</v>
      </c>
      <c r="O36" s="787"/>
      <c r="P36" s="787"/>
      <c r="Q36" s="555">
        <v>11</v>
      </c>
      <c r="R36" s="787"/>
      <c r="S36" s="787"/>
      <c r="T36" s="555">
        <v>0</v>
      </c>
      <c r="U36" s="787"/>
      <c r="V36" s="787"/>
      <c r="W36" s="555">
        <v>-15</v>
      </c>
    </row>
    <row r="37" spans="1:23" ht="14.1" customHeight="1" thickBot="1" x14ac:dyDescent="0.25">
      <c r="A37" s="1639" t="s">
        <v>147</v>
      </c>
      <c r="B37" s="1639"/>
      <c r="E37" s="599">
        <v>1470</v>
      </c>
      <c r="F37" s="638"/>
      <c r="G37" s="638"/>
      <c r="H37" s="599">
        <v>32</v>
      </c>
      <c r="I37" s="638"/>
      <c r="J37" s="638"/>
      <c r="K37" s="599">
        <v>1</v>
      </c>
      <c r="L37" s="638"/>
      <c r="M37" s="638"/>
      <c r="N37" s="599">
        <v>12</v>
      </c>
      <c r="O37" s="638"/>
      <c r="P37" s="638"/>
      <c r="Q37" s="599">
        <v>346</v>
      </c>
      <c r="R37" s="638"/>
      <c r="S37" s="638"/>
      <c r="T37" s="599">
        <v>24</v>
      </c>
      <c r="U37" s="638"/>
      <c r="V37" s="638"/>
      <c r="W37" s="599">
        <v>1885</v>
      </c>
    </row>
    <row r="38" spans="1:23" ht="13.5" thickTop="1" x14ac:dyDescent="0.2">
      <c r="A38" s="1606"/>
      <c r="B38" s="1606"/>
      <c r="E38" s="344"/>
      <c r="H38" s="344"/>
      <c r="K38" s="344"/>
      <c r="N38" s="344"/>
      <c r="Q38" s="344"/>
      <c r="T38" s="344"/>
      <c r="W38" s="344"/>
    </row>
    <row r="39" spans="1:23" ht="13.5" x14ac:dyDescent="0.2">
      <c r="A39" s="850" t="s">
        <v>333</v>
      </c>
      <c r="B39" s="1709" t="s">
        <v>685</v>
      </c>
      <c r="C39" s="1606"/>
      <c r="D39" s="1606"/>
      <c r="E39" s="1606"/>
      <c r="F39" s="1606"/>
      <c r="G39" s="1606"/>
      <c r="H39" s="1606"/>
      <c r="I39" s="1606"/>
      <c r="J39" s="1606"/>
      <c r="K39" s="1606"/>
      <c r="L39" s="1606"/>
      <c r="M39" s="1606"/>
      <c r="N39" s="1606"/>
      <c r="O39" s="1606"/>
      <c r="P39" s="1606"/>
      <c r="Q39" s="1606"/>
      <c r="R39" s="1606"/>
      <c r="S39" s="1606"/>
      <c r="T39" s="1606"/>
      <c r="U39" s="1606"/>
      <c r="V39" s="1606"/>
      <c r="W39" s="1606"/>
    </row>
    <row r="40" spans="1:23" ht="13.5" x14ac:dyDescent="0.2">
      <c r="A40" s="850" t="s">
        <v>330</v>
      </c>
      <c r="B40" s="1709" t="s">
        <v>203</v>
      </c>
      <c r="C40" s="1606"/>
      <c r="D40" s="1606"/>
      <c r="E40" s="1606"/>
      <c r="F40" s="1606"/>
      <c r="G40" s="1606"/>
      <c r="H40" s="1606"/>
      <c r="I40" s="1606"/>
      <c r="J40" s="1606"/>
      <c r="K40" s="1606"/>
      <c r="L40" s="1606"/>
      <c r="M40" s="1606"/>
      <c r="N40" s="1606"/>
      <c r="O40" s="1606"/>
      <c r="P40" s="1606"/>
      <c r="Q40" s="1606"/>
      <c r="R40" s="1606"/>
      <c r="S40" s="1606"/>
      <c r="T40" s="1606"/>
      <c r="U40" s="1606"/>
      <c r="V40" s="1606"/>
      <c r="W40" s="1606"/>
    </row>
    <row r="41" spans="1:23" ht="48" customHeight="1" x14ac:dyDescent="0.2">
      <c r="A41" s="850" t="s">
        <v>332</v>
      </c>
      <c r="B41" s="1709" t="s">
        <v>576</v>
      </c>
      <c r="C41" s="1606"/>
      <c r="D41" s="1606"/>
      <c r="E41" s="1606"/>
      <c r="F41" s="1606"/>
      <c r="G41" s="1606"/>
      <c r="H41" s="1606"/>
      <c r="I41" s="1606"/>
      <c r="J41" s="1606"/>
      <c r="K41" s="1606"/>
      <c r="L41" s="1606"/>
      <c r="M41" s="1606"/>
      <c r="N41" s="1606"/>
      <c r="O41" s="1606"/>
      <c r="P41" s="1606"/>
      <c r="Q41" s="1606"/>
      <c r="R41" s="1606"/>
      <c r="S41" s="1606"/>
      <c r="T41" s="1606"/>
      <c r="U41" s="1606"/>
      <c r="V41" s="1606"/>
      <c r="W41" s="1606"/>
    </row>
  </sheetData>
  <sheetProtection formatCells="0" formatColumns="0" formatRows="0" insertColumns="0" insertRows="0" insertHyperlinks="0" deleteColumns="0" deleteRows="0" sort="0" autoFilter="0" pivotTables="0"/>
  <customSheetViews>
    <customSheetView guid="{37FF72F6-90B1-42B8-8DBF-DD3FAC5BA85D}" fitToPage="1">
      <selection activeCell="B62" sqref="B62:AF62"/>
      <pageMargins left="0.25" right="0.25" top="0.5" bottom="0.5" header="0.3" footer="0.3"/>
      <printOptions horizontalCentered="1"/>
      <pageSetup scale="83" orientation="landscape" r:id="rId1"/>
      <headerFooter>
        <oddFooter>&amp;L&amp;K0070C0The Allstate Corporation 4Q19 Supplement&amp;R&amp;K000000&amp;A</oddFooter>
      </headerFooter>
    </customSheetView>
    <customSheetView guid="{2C9B2C1A-81A6-48A3-8FB1-DCFE0A20C29C}" fitToPage="1">
      <selection activeCell="B62" sqref="B62:AF62"/>
      <pageMargins left="0.25" right="0.25" top="0.5" bottom="0.5" header="0.3" footer="0.3"/>
      <printOptions horizontalCentered="1"/>
      <pageSetup scale="83" orientation="landscape" r:id="rId2"/>
      <headerFooter>
        <oddFooter>&amp;L&amp;K0070C0The Allstate Corporation 4Q19 Supplement&amp;R&amp;K000000&amp;A</oddFooter>
      </headerFooter>
    </customSheetView>
    <customSheetView guid="{890510C0-555E-4CA3-90D8-F97D8CDBC7E8}" fitToPage="1">
      <selection sqref="A1:W1"/>
      <pageMargins left="0.25" right="0.25" top="0.5" bottom="0.5" header="0.3" footer="0.3"/>
      <printOptions horizontalCentered="1"/>
      <pageSetup scale="83" orientation="landscape" r:id="rId3"/>
      <headerFooter>
        <oddFooter>&amp;L&amp;K0070C0The Allstate Corporation 4Q19 Supplement&amp;R&amp;K000000&amp;A</oddFooter>
      </headerFooter>
    </customSheetView>
    <customSheetView guid="{D0B20ABF-5FBA-4802-BB92-8148C3F1B1AD}" fitToPage="1">
      <selection sqref="A1:W1"/>
      <pageMargins left="0.25" right="0.25" top="0.5" bottom="0.5" header="0.3" footer="0.3"/>
      <printOptions horizontalCentered="1"/>
      <pageSetup scale="83" orientation="landscape" r:id="rId4"/>
      <headerFooter>
        <oddFooter>&amp;L&amp;K0070C0The Allstate Corporation 4Q19 Supplement&amp;R&amp;K000000&amp;A</oddFooter>
      </headerFooter>
    </customSheetView>
    <customSheetView guid="{0B7FDDCE-76D6-4341-B795-862A34477CB3}" fitToPage="1">
      <selection sqref="A1:W1"/>
      <pageMargins left="0.25" right="0.25" top="0.5" bottom="0.5" header="0.3" footer="0.3"/>
      <printOptions horizontalCentered="1"/>
      <pageSetup scale="83" orientation="landscape" r:id="rId5"/>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83" orientation="landscape" r:id="rId6"/>
      <headerFooter>
        <oddFooter>&amp;L&amp;K0070C0The Allstate Corporation 4Q19 Supplement&amp;R&amp;K000000&amp;A</oddFooter>
      </headerFooter>
    </customSheetView>
  </customSheetViews>
  <mergeCells count="40">
    <mergeCell ref="B41:W41"/>
    <mergeCell ref="A32:B32"/>
    <mergeCell ref="A33:B33"/>
    <mergeCell ref="A34:B34"/>
    <mergeCell ref="A35:B35"/>
    <mergeCell ref="A36:B36"/>
    <mergeCell ref="A37:B37"/>
    <mergeCell ref="A38:B38"/>
    <mergeCell ref="B39:W39"/>
    <mergeCell ref="B40:W40"/>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W1"/>
    <mergeCell ref="A2:W2"/>
    <mergeCell ref="A4:B4"/>
    <mergeCell ref="E4:W4"/>
    <mergeCell ref="A6:B6"/>
  </mergeCells>
  <printOptions horizontalCentered="1"/>
  <pageMargins left="0.25" right="0.25" top="0.5" bottom="0.5" header="0.3" footer="0.3"/>
  <pageSetup scale="83" orientation="landscape" r:id="rId7"/>
  <headerFooter>
    <oddFooter>&amp;L&amp;K0070C0The Allstate Corporation 4Q19 Supplement&amp;R&amp;K000000&amp;A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G43"/>
  <sheetViews>
    <sheetView zoomScaleNormal="100" workbookViewId="0">
      <selection sqref="A1:AF1"/>
    </sheetView>
  </sheetViews>
  <sheetFormatPr defaultColWidth="13.7109375" defaultRowHeight="12.75" x14ac:dyDescent="0.2"/>
  <cols>
    <col min="1" max="1" width="2.28515625" style="427" customWidth="1"/>
    <col min="2" max="2" width="44.140625" style="427" customWidth="1"/>
    <col min="3" max="3" width="2.28515625" style="427" customWidth="1"/>
    <col min="4" max="4" width="2.28515625" style="519" customWidth="1"/>
    <col min="5" max="5" width="10.28515625" style="519" customWidth="1"/>
    <col min="6" max="6" width="2.28515625" style="519" customWidth="1"/>
    <col min="7" max="7" width="2.28515625" style="427" customWidth="1"/>
    <col min="8" max="8" width="10.28515625" style="427" customWidth="1"/>
    <col min="9" max="10" width="2.28515625" style="427" customWidth="1"/>
    <col min="11" max="11" width="10.28515625" style="427" customWidth="1"/>
    <col min="12" max="13" width="2.28515625" style="427" customWidth="1"/>
    <col min="14" max="14" width="10.28515625" style="427" customWidth="1"/>
    <col min="15" max="16" width="2.28515625" style="427" customWidth="1"/>
    <col min="17" max="17" width="10.28515625" style="427" customWidth="1"/>
    <col min="18" max="18" width="3.42578125" style="427" bestFit="1" customWidth="1"/>
    <col min="19" max="19" width="2.28515625" style="427" customWidth="1"/>
    <col min="20" max="20" width="10.28515625" style="427" customWidth="1"/>
    <col min="21" max="22" width="2.28515625" style="427" customWidth="1"/>
    <col min="23" max="23" width="10.28515625" style="427" customWidth="1"/>
    <col min="24" max="25" width="2.28515625" style="427" customWidth="1"/>
    <col min="26" max="26" width="10.28515625" style="427" customWidth="1"/>
    <col min="27" max="28" width="2.28515625" style="427" customWidth="1"/>
    <col min="29" max="29" width="10.28515625" style="427" customWidth="1"/>
    <col min="30" max="31" width="2.28515625" style="427" customWidth="1"/>
    <col min="32" max="32" width="10.28515625" style="427" customWidth="1"/>
    <col min="33" max="16384" width="13.7109375" style="427"/>
  </cols>
  <sheetData>
    <row r="1" spans="1:33" ht="14.1" customHeight="1" x14ac:dyDescent="0.25">
      <c r="A1" s="1525" t="s">
        <v>6</v>
      </c>
      <c r="B1" s="1525"/>
      <c r="C1" s="1525"/>
      <c r="D1" s="1525"/>
      <c r="E1" s="1525"/>
      <c r="F1" s="1525"/>
      <c r="G1" s="1525"/>
      <c r="H1" s="1525"/>
      <c r="I1" s="1525"/>
      <c r="J1" s="1525"/>
      <c r="K1" s="1525"/>
      <c r="L1" s="1525"/>
      <c r="M1" s="1525"/>
      <c r="N1" s="1525"/>
      <c r="O1" s="1525"/>
      <c r="P1" s="1525"/>
      <c r="Q1" s="1525"/>
      <c r="R1" s="1525"/>
      <c r="S1" s="1525"/>
      <c r="T1" s="1525"/>
      <c r="U1" s="1525"/>
      <c r="V1" s="1525"/>
      <c r="W1" s="1525"/>
      <c r="X1" s="1525"/>
      <c r="Y1" s="1525"/>
      <c r="Z1" s="1525"/>
      <c r="AA1" s="1525"/>
      <c r="AB1" s="1525"/>
      <c r="AC1" s="1525"/>
      <c r="AD1" s="1525"/>
      <c r="AE1" s="1525"/>
      <c r="AF1" s="1525"/>
    </row>
    <row r="2" spans="1:33" ht="14.1" customHeight="1" x14ac:dyDescent="0.25">
      <c r="A2" s="1525" t="s">
        <v>37</v>
      </c>
      <c r="B2" s="1525"/>
      <c r="C2" s="1525"/>
      <c r="D2" s="1525"/>
      <c r="E2" s="1525"/>
      <c r="F2" s="1525"/>
      <c r="G2" s="1525"/>
      <c r="H2" s="1525"/>
      <c r="I2" s="1525"/>
      <c r="J2" s="1525"/>
      <c r="K2" s="1525"/>
      <c r="L2" s="1525"/>
      <c r="M2" s="1525"/>
      <c r="N2" s="1525"/>
      <c r="O2" s="1525"/>
      <c r="P2" s="1525"/>
      <c r="Q2" s="1525"/>
      <c r="R2" s="1525"/>
      <c r="S2" s="1525"/>
      <c r="T2" s="1525"/>
      <c r="U2" s="1525"/>
      <c r="V2" s="1525"/>
      <c r="W2" s="1525"/>
      <c r="X2" s="1525"/>
      <c r="Y2" s="1525"/>
      <c r="Z2" s="1525"/>
      <c r="AA2" s="1525"/>
      <c r="AB2" s="1525"/>
      <c r="AC2" s="1525"/>
      <c r="AD2" s="1525"/>
      <c r="AE2" s="1525"/>
      <c r="AF2" s="1525"/>
    </row>
    <row r="4" spans="1:33" ht="15.75" customHeight="1" x14ac:dyDescent="0.2">
      <c r="A4" s="443" t="s">
        <v>7</v>
      </c>
      <c r="D4" s="1530" t="s">
        <v>8</v>
      </c>
      <c r="E4" s="1530"/>
      <c r="F4" s="1530"/>
      <c r="G4" s="1530"/>
      <c r="H4" s="1530"/>
      <c r="I4" s="1530"/>
      <c r="J4" s="1530"/>
      <c r="K4" s="1530"/>
      <c r="L4" s="1530"/>
      <c r="M4" s="1530"/>
      <c r="N4" s="1530"/>
      <c r="O4" s="1530"/>
      <c r="P4" s="1530"/>
      <c r="Q4" s="1530"/>
      <c r="R4" s="1530"/>
      <c r="S4" s="1530"/>
      <c r="T4" s="1530"/>
      <c r="U4" s="1530"/>
      <c r="V4" s="1530"/>
      <c r="W4" s="1530"/>
      <c r="X4" s="1530"/>
      <c r="Y4" s="1530"/>
      <c r="Z4" s="1530"/>
      <c r="AA4" s="1530"/>
      <c r="AB4" s="151"/>
      <c r="AC4" s="1528" t="s">
        <v>9</v>
      </c>
      <c r="AD4" s="1529"/>
      <c r="AE4" s="1529"/>
      <c r="AF4" s="1529"/>
    </row>
    <row r="5" spans="1:33" x14ac:dyDescent="0.2">
      <c r="M5" s="126"/>
      <c r="N5" s="126"/>
      <c r="O5" s="126"/>
      <c r="P5" s="126"/>
      <c r="Q5" s="126"/>
      <c r="R5" s="126"/>
      <c r="S5" s="126"/>
      <c r="T5" s="126"/>
      <c r="U5" s="126"/>
      <c r="V5" s="126"/>
      <c r="W5" s="126"/>
      <c r="X5" s="126"/>
      <c r="Y5" s="126"/>
      <c r="Z5" s="126"/>
      <c r="AA5" s="126"/>
      <c r="AB5" s="126"/>
      <c r="AC5" s="444"/>
      <c r="AD5" s="444"/>
      <c r="AE5" s="444"/>
      <c r="AF5" s="444"/>
    </row>
    <row r="6" spans="1:33" ht="25.9" customHeight="1" x14ac:dyDescent="0.25">
      <c r="D6" s="445"/>
      <c r="E6" s="446" t="s">
        <v>630</v>
      </c>
      <c r="F6" s="447"/>
      <c r="G6" s="448"/>
      <c r="H6" s="449" t="s">
        <v>547</v>
      </c>
      <c r="I6" s="450"/>
      <c r="J6" s="448"/>
      <c r="K6" s="449" t="s">
        <v>493</v>
      </c>
      <c r="L6" s="450"/>
      <c r="M6" s="448"/>
      <c r="N6" s="449" t="s">
        <v>326</v>
      </c>
      <c r="O6" s="450"/>
      <c r="P6" s="445"/>
      <c r="Q6" s="451" t="s">
        <v>10</v>
      </c>
      <c r="R6" s="452"/>
      <c r="S6" s="453"/>
      <c r="T6" s="454" t="s">
        <v>327</v>
      </c>
      <c r="U6" s="448"/>
      <c r="V6" s="453"/>
      <c r="W6" s="454" t="s">
        <v>0</v>
      </c>
      <c r="X6" s="448"/>
      <c r="Y6" s="453"/>
      <c r="Z6" s="454" t="s">
        <v>1</v>
      </c>
      <c r="AA6" s="448"/>
      <c r="AB6" s="448"/>
      <c r="AC6" s="449" t="s">
        <v>630</v>
      </c>
      <c r="AF6" s="449" t="s">
        <v>10</v>
      </c>
    </row>
    <row r="7" spans="1:33" ht="12" customHeight="1" x14ac:dyDescent="0.2">
      <c r="A7" s="1526" t="s">
        <v>38</v>
      </c>
      <c r="B7" s="1526"/>
      <c r="D7" s="155"/>
      <c r="E7" s="455"/>
      <c r="F7" s="156"/>
      <c r="G7" s="126"/>
      <c r="H7" s="444"/>
      <c r="I7" s="151"/>
      <c r="J7" s="126"/>
      <c r="K7" s="444"/>
      <c r="L7" s="151"/>
      <c r="M7" s="126"/>
      <c r="N7" s="444"/>
      <c r="O7" s="151"/>
      <c r="P7" s="155"/>
      <c r="Q7" s="444"/>
      <c r="R7" s="156"/>
      <c r="S7" s="126"/>
      <c r="T7" s="126"/>
      <c r="U7" s="151"/>
      <c r="V7" s="126"/>
      <c r="W7" s="126"/>
      <c r="X7" s="151"/>
      <c r="Y7" s="126"/>
      <c r="Z7" s="126"/>
      <c r="AA7" s="151"/>
      <c r="AB7" s="126"/>
      <c r="AC7" s="455"/>
      <c r="AF7" s="444"/>
    </row>
    <row r="8" spans="1:33" ht="12" customHeight="1" x14ac:dyDescent="0.2">
      <c r="D8" s="155"/>
      <c r="E8" s="522"/>
      <c r="F8" s="156"/>
      <c r="G8" s="126"/>
      <c r="H8" s="519"/>
      <c r="I8" s="151"/>
      <c r="J8" s="126"/>
      <c r="L8" s="151"/>
      <c r="M8" s="126"/>
      <c r="O8" s="151"/>
      <c r="P8" s="155"/>
      <c r="Q8" s="151"/>
      <c r="R8" s="156"/>
      <c r="S8" s="126"/>
      <c r="T8" s="151"/>
      <c r="U8" s="151"/>
      <c r="V8" s="126"/>
      <c r="W8" s="151"/>
      <c r="X8" s="151"/>
      <c r="Y8" s="126"/>
      <c r="Z8" s="151"/>
      <c r="AA8" s="151"/>
      <c r="AB8" s="126"/>
      <c r="AC8" s="292"/>
    </row>
    <row r="9" spans="1:33" ht="12" customHeight="1" x14ac:dyDescent="0.2">
      <c r="B9" s="676" t="str">
        <f>IF(N9&lt;0,"Net (loss) income applicable to common shareholders","Net income (loss) applicable to common shareholders")</f>
        <v>Net income (loss) applicable to common shareholders</v>
      </c>
      <c r="D9" s="155"/>
      <c r="E9" s="696">
        <v>1707</v>
      </c>
      <c r="F9" s="697"/>
      <c r="G9" s="663"/>
      <c r="H9" s="698">
        <v>889</v>
      </c>
      <c r="I9" s="699"/>
      <c r="J9" s="663"/>
      <c r="K9" s="698">
        <v>821</v>
      </c>
      <c r="L9" s="699"/>
      <c r="M9" s="663"/>
      <c r="N9" s="698">
        <v>1261</v>
      </c>
      <c r="O9" s="699"/>
      <c r="P9" s="576"/>
      <c r="Q9" s="575">
        <v>-585</v>
      </c>
      <c r="R9" s="577"/>
      <c r="S9" s="575"/>
      <c r="T9" s="575">
        <v>942</v>
      </c>
      <c r="U9" s="700"/>
      <c r="V9" s="575"/>
      <c r="W9" s="575">
        <v>678</v>
      </c>
      <c r="X9" s="700"/>
      <c r="Y9" s="575"/>
      <c r="Z9" s="575">
        <v>977</v>
      </c>
      <c r="AA9" s="700"/>
      <c r="AB9" s="701"/>
      <c r="AC9" s="702">
        <v>4678</v>
      </c>
      <c r="AD9" s="703"/>
      <c r="AE9" s="703"/>
      <c r="AF9" s="575">
        <v>2012</v>
      </c>
      <c r="AG9" s="531"/>
    </row>
    <row r="10" spans="1:33" ht="12" customHeight="1" x14ac:dyDescent="0.2">
      <c r="D10" s="155"/>
      <c r="E10" s="568"/>
      <c r="F10" s="697"/>
      <c r="G10" s="663"/>
      <c r="H10" s="704"/>
      <c r="I10" s="705"/>
      <c r="J10" s="663"/>
      <c r="K10" s="704"/>
      <c r="L10" s="705"/>
      <c r="M10" s="663"/>
      <c r="N10" s="704"/>
      <c r="O10" s="705"/>
      <c r="P10" s="706"/>
      <c r="Q10" s="705"/>
      <c r="R10" s="707"/>
      <c r="S10" s="708"/>
      <c r="T10" s="705"/>
      <c r="U10" s="709"/>
      <c r="V10" s="708"/>
      <c r="W10" s="705"/>
      <c r="X10" s="709"/>
      <c r="Y10" s="708"/>
      <c r="Z10" s="705"/>
      <c r="AA10" s="709"/>
      <c r="AB10" s="663"/>
      <c r="AC10" s="568"/>
      <c r="AD10" s="912"/>
      <c r="AE10" s="912"/>
      <c r="AF10" s="705"/>
      <c r="AG10" s="531"/>
    </row>
    <row r="11" spans="1:33" ht="12" customHeight="1" x14ac:dyDescent="0.2">
      <c r="B11" s="433" t="s">
        <v>39</v>
      </c>
      <c r="D11" s="155"/>
      <c r="E11" s="710">
        <v>-553</v>
      </c>
      <c r="F11" s="697"/>
      <c r="G11" s="663"/>
      <c r="H11" s="564">
        <v>-155</v>
      </c>
      <c r="I11" s="711"/>
      <c r="J11" s="663"/>
      <c r="K11" s="564">
        <v>-256</v>
      </c>
      <c r="L11" s="711"/>
      <c r="M11" s="663"/>
      <c r="N11" s="564">
        <v>-524</v>
      </c>
      <c r="O11" s="711"/>
      <c r="P11" s="712"/>
      <c r="Q11" s="713">
        <v>704</v>
      </c>
      <c r="R11" s="714"/>
      <c r="S11" s="713"/>
      <c r="T11" s="713">
        <v>-141</v>
      </c>
      <c r="U11" s="715"/>
      <c r="V11" s="713"/>
      <c r="W11" s="713">
        <v>19</v>
      </c>
      <c r="X11" s="715"/>
      <c r="Y11" s="713"/>
      <c r="Z11" s="713">
        <v>106</v>
      </c>
      <c r="AA11" s="715"/>
      <c r="AB11" s="716"/>
      <c r="AC11" s="710">
        <v>-1488</v>
      </c>
      <c r="AD11" s="717"/>
      <c r="AE11" s="717"/>
      <c r="AF11" s="713">
        <v>688</v>
      </c>
      <c r="AG11" s="531"/>
    </row>
    <row r="12" spans="1:33" ht="24.75" customHeight="1" x14ac:dyDescent="0.2">
      <c r="B12" s="433" t="s">
        <v>480</v>
      </c>
      <c r="D12" s="155"/>
      <c r="E12" s="710">
        <v>-199</v>
      </c>
      <c r="F12" s="697"/>
      <c r="G12" s="663"/>
      <c r="H12" s="564">
        <v>179</v>
      </c>
      <c r="I12" s="713"/>
      <c r="J12" s="663"/>
      <c r="K12" s="564">
        <v>99</v>
      </c>
      <c r="L12" s="713"/>
      <c r="M12" s="663"/>
      <c r="N12" s="564">
        <v>11</v>
      </c>
      <c r="O12" s="713"/>
      <c r="P12" s="718"/>
      <c r="Q12" s="713">
        <v>395</v>
      </c>
      <c r="R12" s="719"/>
      <c r="S12" s="713"/>
      <c r="T12" s="713">
        <v>-30</v>
      </c>
      <c r="U12" s="715"/>
      <c r="V12" s="713"/>
      <c r="W12" s="713">
        <v>-6</v>
      </c>
      <c r="X12" s="715"/>
      <c r="Y12" s="713"/>
      <c r="Z12" s="713">
        <v>11</v>
      </c>
      <c r="AA12" s="715"/>
      <c r="AB12" s="716"/>
      <c r="AC12" s="710">
        <v>90</v>
      </c>
      <c r="AD12" s="717"/>
      <c r="AE12" s="717"/>
      <c r="AF12" s="713">
        <v>370</v>
      </c>
      <c r="AG12" s="531"/>
    </row>
    <row r="13" spans="1:33" ht="24.75" customHeight="1" x14ac:dyDescent="0.2">
      <c r="B13" s="433" t="s">
        <v>67</v>
      </c>
      <c r="D13" s="155"/>
      <c r="E13" s="564">
        <v>0</v>
      </c>
      <c r="F13" s="697"/>
      <c r="G13" s="663"/>
      <c r="H13" s="564">
        <v>10</v>
      </c>
      <c r="I13" s="711"/>
      <c r="J13" s="663"/>
      <c r="K13" s="564">
        <v>2</v>
      </c>
      <c r="L13" s="711"/>
      <c r="M13" s="663"/>
      <c r="N13" s="564">
        <v>3</v>
      </c>
      <c r="O13" s="711"/>
      <c r="P13" s="712"/>
      <c r="Q13" s="713">
        <v>2</v>
      </c>
      <c r="R13" s="714"/>
      <c r="S13" s="713"/>
      <c r="T13" s="713">
        <v>-1</v>
      </c>
      <c r="U13" s="715"/>
      <c r="V13" s="713"/>
      <c r="W13" s="713">
        <v>0</v>
      </c>
      <c r="X13" s="715"/>
      <c r="Y13" s="713"/>
      <c r="Z13" s="713">
        <v>-4</v>
      </c>
      <c r="AA13" s="715"/>
      <c r="AB13" s="716"/>
      <c r="AC13" s="710">
        <v>15</v>
      </c>
      <c r="AD13" s="717"/>
      <c r="AE13" s="717"/>
      <c r="AF13" s="713">
        <v>-3</v>
      </c>
      <c r="AG13" s="531"/>
    </row>
    <row r="14" spans="1:33" ht="37.5" customHeight="1" x14ac:dyDescent="0.2">
      <c r="B14" s="433" t="s">
        <v>471</v>
      </c>
      <c r="D14" s="155"/>
      <c r="E14" s="564">
        <v>3</v>
      </c>
      <c r="F14" s="697"/>
      <c r="G14" s="663"/>
      <c r="H14" s="564">
        <v>-1</v>
      </c>
      <c r="I14" s="711"/>
      <c r="J14" s="663"/>
      <c r="K14" s="564">
        <v>1</v>
      </c>
      <c r="L14" s="711"/>
      <c r="M14" s="663"/>
      <c r="N14" s="564">
        <v>2</v>
      </c>
      <c r="O14" s="711"/>
      <c r="P14" s="712"/>
      <c r="Q14" s="713">
        <v>1</v>
      </c>
      <c r="R14" s="714"/>
      <c r="S14" s="713"/>
      <c r="T14" s="713">
        <v>1</v>
      </c>
      <c r="U14" s="715"/>
      <c r="V14" s="713"/>
      <c r="W14" s="713">
        <v>3</v>
      </c>
      <c r="X14" s="715"/>
      <c r="Y14" s="713"/>
      <c r="Z14" s="713">
        <v>2</v>
      </c>
      <c r="AA14" s="715"/>
      <c r="AB14" s="716"/>
      <c r="AC14" s="710">
        <v>5</v>
      </c>
      <c r="AD14" s="717"/>
      <c r="AE14" s="717"/>
      <c r="AF14" s="713">
        <v>7</v>
      </c>
      <c r="AG14" s="531"/>
    </row>
    <row r="15" spans="1:33" ht="24" customHeight="1" x14ac:dyDescent="0.2">
      <c r="B15" s="433" t="s">
        <v>68</v>
      </c>
      <c r="D15" s="155"/>
      <c r="E15" s="564">
        <v>0</v>
      </c>
      <c r="F15" s="697"/>
      <c r="G15" s="663"/>
      <c r="H15" s="564">
        <v>-1</v>
      </c>
      <c r="I15" s="711"/>
      <c r="J15" s="663"/>
      <c r="K15" s="564">
        <v>0</v>
      </c>
      <c r="L15" s="711"/>
      <c r="M15" s="663"/>
      <c r="N15" s="564">
        <v>-1</v>
      </c>
      <c r="O15" s="711"/>
      <c r="P15" s="712"/>
      <c r="Q15" s="713">
        <v>-1</v>
      </c>
      <c r="R15" s="714"/>
      <c r="S15" s="713"/>
      <c r="T15" s="713">
        <v>0</v>
      </c>
      <c r="U15" s="715"/>
      <c r="V15" s="713"/>
      <c r="W15" s="713">
        <v>-1</v>
      </c>
      <c r="X15" s="715"/>
      <c r="Y15" s="713"/>
      <c r="Z15" s="713">
        <v>0</v>
      </c>
      <c r="AA15" s="715"/>
      <c r="AB15" s="716"/>
      <c r="AC15" s="710">
        <v>-2</v>
      </c>
      <c r="AD15" s="717"/>
      <c r="AE15" s="717"/>
      <c r="AF15" s="713">
        <v>-2</v>
      </c>
      <c r="AG15" s="531"/>
    </row>
    <row r="16" spans="1:33" ht="24" customHeight="1" x14ac:dyDescent="0.2">
      <c r="B16" s="433" t="s">
        <v>522</v>
      </c>
      <c r="D16" s="155"/>
      <c r="E16" s="710">
        <v>24</v>
      </c>
      <c r="F16" s="697"/>
      <c r="G16" s="663"/>
      <c r="H16" s="564">
        <v>25</v>
      </c>
      <c r="I16" s="711"/>
      <c r="J16" s="663"/>
      <c r="K16" s="564">
        <v>26</v>
      </c>
      <c r="L16" s="711"/>
      <c r="M16" s="663"/>
      <c r="N16" s="564">
        <v>25</v>
      </c>
      <c r="O16" s="711"/>
      <c r="P16" s="712"/>
      <c r="Q16" s="713">
        <v>35</v>
      </c>
      <c r="R16" s="714"/>
      <c r="S16" s="713"/>
      <c r="T16" s="713">
        <v>20</v>
      </c>
      <c r="U16" s="715"/>
      <c r="V16" s="713"/>
      <c r="W16" s="713">
        <v>18</v>
      </c>
      <c r="X16" s="715"/>
      <c r="Y16" s="713"/>
      <c r="Z16" s="713">
        <v>17</v>
      </c>
      <c r="AA16" s="715"/>
      <c r="AB16" s="716"/>
      <c r="AC16" s="710">
        <v>100</v>
      </c>
      <c r="AD16" s="717"/>
      <c r="AE16" s="717"/>
      <c r="AF16" s="713">
        <v>90</v>
      </c>
      <c r="AG16" s="531"/>
    </row>
    <row r="17" spans="1:33" x14ac:dyDescent="0.2">
      <c r="B17" s="433" t="s">
        <v>526</v>
      </c>
      <c r="D17" s="155"/>
      <c r="E17" s="564">
        <v>40</v>
      </c>
      <c r="F17" s="697"/>
      <c r="G17" s="663"/>
      <c r="H17" s="564">
        <v>0</v>
      </c>
      <c r="I17" s="711"/>
      <c r="J17" s="663"/>
      <c r="K17" s="564">
        <v>43</v>
      </c>
      <c r="L17" s="711"/>
      <c r="M17" s="663"/>
      <c r="N17" s="564">
        <v>0</v>
      </c>
      <c r="O17" s="711"/>
      <c r="P17" s="712"/>
      <c r="Q17" s="564">
        <v>0</v>
      </c>
      <c r="R17" s="714"/>
      <c r="S17" s="713"/>
      <c r="T17" s="564">
        <v>0</v>
      </c>
      <c r="U17" s="715"/>
      <c r="V17" s="713"/>
      <c r="W17" s="564">
        <v>0</v>
      </c>
      <c r="X17" s="715"/>
      <c r="Y17" s="713"/>
      <c r="Z17" s="564">
        <v>0</v>
      </c>
      <c r="AA17" s="715"/>
      <c r="AB17" s="716"/>
      <c r="AC17" s="710">
        <v>83</v>
      </c>
      <c r="AD17" s="717"/>
      <c r="AE17" s="717"/>
      <c r="AF17" s="564">
        <v>0</v>
      </c>
      <c r="AG17" s="531"/>
    </row>
    <row r="18" spans="1:33" x14ac:dyDescent="0.2">
      <c r="B18" s="433" t="s">
        <v>40</v>
      </c>
      <c r="D18" s="155"/>
      <c r="E18" s="564">
        <v>-2</v>
      </c>
      <c r="F18" s="697"/>
      <c r="G18" s="663"/>
      <c r="H18" s="564">
        <v>0</v>
      </c>
      <c r="I18" s="711"/>
      <c r="J18" s="663"/>
      <c r="K18" s="564">
        <v>-1</v>
      </c>
      <c r="L18" s="711"/>
      <c r="M18" s="663"/>
      <c r="N18" s="564">
        <v>-1</v>
      </c>
      <c r="O18" s="711"/>
      <c r="P18" s="712"/>
      <c r="Q18" s="713">
        <v>-1</v>
      </c>
      <c r="R18" s="714"/>
      <c r="S18" s="713"/>
      <c r="T18" s="713">
        <v>-1</v>
      </c>
      <c r="U18" s="715"/>
      <c r="V18" s="713"/>
      <c r="W18" s="713">
        <v>-1</v>
      </c>
      <c r="X18" s="715"/>
      <c r="Y18" s="713"/>
      <c r="Z18" s="713">
        <v>-1</v>
      </c>
      <c r="AA18" s="715"/>
      <c r="AB18" s="716"/>
      <c r="AC18" s="562">
        <v>-4</v>
      </c>
      <c r="AD18" s="717"/>
      <c r="AE18" s="717"/>
      <c r="AF18" s="713">
        <v>-4</v>
      </c>
      <c r="AG18" s="531"/>
    </row>
    <row r="19" spans="1:33" x14ac:dyDescent="0.2">
      <c r="B19" s="677" t="str">
        <f>IF(N19&lt;0,"Tax Legislation (benefit) expense","Tax Legislation expense (benefit)")</f>
        <v>Tax Legislation expense (benefit)</v>
      </c>
      <c r="D19" s="155"/>
      <c r="E19" s="564">
        <v>0</v>
      </c>
      <c r="F19" s="697"/>
      <c r="G19" s="663"/>
      <c r="H19" s="720">
        <v>0</v>
      </c>
      <c r="I19" s="711"/>
      <c r="J19" s="663"/>
      <c r="K19" s="720">
        <v>0</v>
      </c>
      <c r="L19" s="711"/>
      <c r="M19" s="663"/>
      <c r="N19" s="720">
        <v>0</v>
      </c>
      <c r="O19" s="711"/>
      <c r="P19" s="712"/>
      <c r="Q19" s="720">
        <v>2</v>
      </c>
      <c r="R19" s="714"/>
      <c r="S19" s="713"/>
      <c r="T19" s="720">
        <v>-31</v>
      </c>
      <c r="U19" s="715"/>
      <c r="V19" s="713"/>
      <c r="W19" s="720">
        <v>0</v>
      </c>
      <c r="X19" s="715"/>
      <c r="Y19" s="713"/>
      <c r="Z19" s="720">
        <v>0</v>
      </c>
      <c r="AA19" s="715"/>
      <c r="AB19" s="716"/>
      <c r="AC19" s="720">
        <v>0</v>
      </c>
      <c r="AD19" s="717"/>
      <c r="AE19" s="717"/>
      <c r="AF19" s="720">
        <v>-29</v>
      </c>
      <c r="AG19" s="531"/>
    </row>
    <row r="20" spans="1:33" ht="3.75" customHeight="1" x14ac:dyDescent="0.2">
      <c r="D20" s="155"/>
      <c r="E20" s="721"/>
      <c r="F20" s="697"/>
      <c r="G20" s="663"/>
      <c r="H20" s="722"/>
      <c r="I20" s="705"/>
      <c r="J20" s="663"/>
      <c r="K20" s="722"/>
      <c r="L20" s="705"/>
      <c r="M20" s="663"/>
      <c r="N20" s="722"/>
      <c r="O20" s="705"/>
      <c r="P20" s="706"/>
      <c r="Q20" s="722"/>
      <c r="R20" s="707"/>
      <c r="S20" s="708"/>
      <c r="T20" s="722"/>
      <c r="U20" s="709"/>
      <c r="V20" s="708"/>
      <c r="W20" s="722"/>
      <c r="X20" s="709"/>
      <c r="Y20" s="708"/>
      <c r="Z20" s="722"/>
      <c r="AA20" s="709"/>
      <c r="AB20" s="663"/>
      <c r="AC20" s="567"/>
      <c r="AD20" s="912"/>
      <c r="AE20" s="912"/>
      <c r="AF20" s="722"/>
      <c r="AG20" s="531"/>
    </row>
    <row r="21" spans="1:33" ht="15" customHeight="1" thickBot="1" x14ac:dyDescent="0.25">
      <c r="B21" s="676" t="s">
        <v>42</v>
      </c>
      <c r="D21" s="155"/>
      <c r="E21" s="723">
        <v>1020</v>
      </c>
      <c r="F21" s="697"/>
      <c r="G21" s="663"/>
      <c r="H21" s="578">
        <v>946</v>
      </c>
      <c r="I21" s="699"/>
      <c r="J21" s="663"/>
      <c r="K21" s="578">
        <v>735</v>
      </c>
      <c r="L21" s="699"/>
      <c r="M21" s="663"/>
      <c r="N21" s="578">
        <v>776</v>
      </c>
      <c r="O21" s="699"/>
      <c r="P21" s="576"/>
      <c r="Q21" s="578">
        <v>552</v>
      </c>
      <c r="R21" s="577"/>
      <c r="S21" s="575"/>
      <c r="T21" s="578">
        <v>759</v>
      </c>
      <c r="U21" s="700"/>
      <c r="V21" s="575"/>
      <c r="W21" s="578">
        <v>710</v>
      </c>
      <c r="X21" s="700"/>
      <c r="Y21" s="575"/>
      <c r="Z21" s="578">
        <v>1108</v>
      </c>
      <c r="AA21" s="700"/>
      <c r="AB21" s="701"/>
      <c r="AC21" s="724">
        <v>3477</v>
      </c>
      <c r="AD21" s="703"/>
      <c r="AE21" s="703"/>
      <c r="AF21" s="578">
        <v>3129</v>
      </c>
      <c r="AG21" s="531"/>
    </row>
    <row r="22" spans="1:33" ht="12" customHeight="1" thickTop="1" x14ac:dyDescent="0.2">
      <c r="D22" s="155"/>
      <c r="E22" s="725"/>
      <c r="F22" s="697"/>
      <c r="G22" s="663"/>
      <c r="H22" s="726"/>
      <c r="I22" s="705"/>
      <c r="J22" s="663"/>
      <c r="K22" s="726"/>
      <c r="L22" s="705"/>
      <c r="M22" s="663"/>
      <c r="N22" s="726"/>
      <c r="O22" s="705"/>
      <c r="P22" s="706"/>
      <c r="Q22" s="726"/>
      <c r="R22" s="707"/>
      <c r="S22" s="708"/>
      <c r="T22" s="726"/>
      <c r="U22" s="709"/>
      <c r="V22" s="708"/>
      <c r="W22" s="726"/>
      <c r="X22" s="709"/>
      <c r="Y22" s="708"/>
      <c r="Z22" s="726"/>
      <c r="AA22" s="709"/>
      <c r="AB22" s="663"/>
      <c r="AC22" s="726"/>
      <c r="AD22" s="912"/>
      <c r="AE22" s="912"/>
      <c r="AF22" s="726"/>
    </row>
    <row r="23" spans="1:33" ht="12" customHeight="1" x14ac:dyDescent="0.2">
      <c r="A23" s="1526" t="s">
        <v>43</v>
      </c>
      <c r="B23" s="1526"/>
      <c r="D23" s="155"/>
      <c r="E23" s="727"/>
      <c r="F23" s="697"/>
      <c r="G23" s="663"/>
      <c r="H23" s="704"/>
      <c r="I23" s="705"/>
      <c r="J23" s="663"/>
      <c r="K23" s="704"/>
      <c r="L23" s="705"/>
      <c r="M23" s="663"/>
      <c r="N23" s="704"/>
      <c r="O23" s="705"/>
      <c r="P23" s="706"/>
      <c r="Q23" s="705"/>
      <c r="R23" s="707"/>
      <c r="S23" s="708"/>
      <c r="T23" s="705"/>
      <c r="U23" s="709"/>
      <c r="V23" s="708"/>
      <c r="W23" s="705"/>
      <c r="X23" s="709"/>
      <c r="Y23" s="708"/>
      <c r="Z23" s="705"/>
      <c r="AA23" s="709"/>
      <c r="AB23" s="663"/>
      <c r="AC23" s="705"/>
      <c r="AD23" s="912"/>
      <c r="AE23" s="912"/>
      <c r="AF23" s="705"/>
    </row>
    <row r="24" spans="1:33" ht="12" customHeight="1" x14ac:dyDescent="0.2">
      <c r="D24" s="155"/>
      <c r="E24" s="727"/>
      <c r="F24" s="697"/>
      <c r="G24" s="663"/>
      <c r="H24" s="704"/>
      <c r="I24" s="705"/>
      <c r="J24" s="663"/>
      <c r="K24" s="704"/>
      <c r="L24" s="705"/>
      <c r="M24" s="663"/>
      <c r="N24" s="704"/>
      <c r="O24" s="705"/>
      <c r="P24" s="706"/>
      <c r="Q24" s="705"/>
      <c r="R24" s="707"/>
      <c r="S24" s="708"/>
      <c r="T24" s="705"/>
      <c r="U24" s="709"/>
      <c r="V24" s="708"/>
      <c r="W24" s="705"/>
      <c r="X24" s="709"/>
      <c r="Y24" s="708"/>
      <c r="Z24" s="705"/>
      <c r="AA24" s="709"/>
      <c r="AB24" s="663"/>
      <c r="AC24" s="705"/>
      <c r="AD24" s="912"/>
      <c r="AE24" s="912"/>
      <c r="AF24" s="705"/>
    </row>
    <row r="25" spans="1:33" ht="13.5" customHeight="1" x14ac:dyDescent="0.2">
      <c r="B25" s="676" t="str">
        <f>IF(N25&lt;0,"Net (loss) income applicable to common shareholders","Net income (loss) applicable to common shareholders")</f>
        <v>Net income (loss) applicable to common shareholders</v>
      </c>
      <c r="D25" s="155"/>
      <c r="E25" s="728">
        <v>5.23</v>
      </c>
      <c r="F25" s="697"/>
      <c r="G25" s="663"/>
      <c r="H25" s="729">
        <v>2.67</v>
      </c>
      <c r="I25" s="705"/>
      <c r="J25" s="663"/>
      <c r="K25" s="729">
        <v>2.44</v>
      </c>
      <c r="L25" s="705"/>
      <c r="M25" s="663"/>
      <c r="N25" s="729">
        <v>3.74</v>
      </c>
      <c r="O25" s="705"/>
      <c r="P25" s="706"/>
      <c r="Q25" s="708">
        <v>-1.71</v>
      </c>
      <c r="R25" s="730" t="s">
        <v>333</v>
      </c>
      <c r="S25" s="708"/>
      <c r="T25" s="708">
        <v>2.68</v>
      </c>
      <c r="U25" s="709"/>
      <c r="V25" s="708"/>
      <c r="W25" s="708">
        <v>1.91</v>
      </c>
      <c r="X25" s="709"/>
      <c r="Y25" s="708"/>
      <c r="Z25" s="708">
        <v>2.71</v>
      </c>
      <c r="AA25" s="709"/>
      <c r="AB25" s="663"/>
      <c r="AC25" s="731">
        <v>14.03</v>
      </c>
      <c r="AD25" s="912"/>
      <c r="AE25" s="912"/>
      <c r="AF25" s="708">
        <v>5.7</v>
      </c>
      <c r="AG25" s="532"/>
    </row>
    <row r="26" spans="1:33" ht="12" customHeight="1" x14ac:dyDescent="0.2">
      <c r="D26" s="155"/>
      <c r="E26" s="732"/>
      <c r="F26" s="697"/>
      <c r="G26" s="663"/>
      <c r="H26" s="704"/>
      <c r="I26" s="705"/>
      <c r="J26" s="663"/>
      <c r="K26" s="704"/>
      <c r="L26" s="705"/>
      <c r="M26" s="663"/>
      <c r="N26" s="704"/>
      <c r="O26" s="705"/>
      <c r="P26" s="706"/>
      <c r="Q26" s="705"/>
      <c r="R26" s="707"/>
      <c r="S26" s="708"/>
      <c r="T26" s="705"/>
      <c r="U26" s="709"/>
      <c r="V26" s="708"/>
      <c r="W26" s="705"/>
      <c r="X26" s="709"/>
      <c r="Y26" s="708"/>
      <c r="Z26" s="705"/>
      <c r="AA26" s="709"/>
      <c r="AB26" s="663"/>
      <c r="AC26" s="733"/>
      <c r="AD26" s="912"/>
      <c r="AE26" s="912"/>
      <c r="AF26" s="705"/>
    </row>
    <row r="27" spans="1:33" ht="12" customHeight="1" x14ac:dyDescent="0.2">
      <c r="B27" s="433" t="s">
        <v>39</v>
      </c>
      <c r="D27" s="155"/>
      <c r="E27" s="734">
        <v>-1.69</v>
      </c>
      <c r="F27" s="697"/>
      <c r="G27" s="663"/>
      <c r="H27" s="734">
        <v>-0.47</v>
      </c>
      <c r="I27" s="735"/>
      <c r="J27" s="663"/>
      <c r="K27" s="734">
        <v>-0.76</v>
      </c>
      <c r="L27" s="735"/>
      <c r="M27" s="663"/>
      <c r="N27" s="734">
        <v>-1.55</v>
      </c>
      <c r="O27" s="735"/>
      <c r="P27" s="736"/>
      <c r="Q27" s="737">
        <v>2.0299999999999998</v>
      </c>
      <c r="R27" s="738"/>
      <c r="S27" s="737"/>
      <c r="T27" s="737">
        <v>-0.4</v>
      </c>
      <c r="U27" s="739"/>
      <c r="V27" s="737"/>
      <c r="W27" s="737">
        <v>0.05</v>
      </c>
      <c r="X27" s="739"/>
      <c r="Y27" s="737"/>
      <c r="Z27" s="737">
        <v>0.28999999999999998</v>
      </c>
      <c r="AA27" s="739"/>
      <c r="AB27" s="740"/>
      <c r="AC27" s="741">
        <v>-4.46</v>
      </c>
      <c r="AD27" s="742"/>
      <c r="AE27" s="742"/>
      <c r="AF27" s="737">
        <v>1.95</v>
      </c>
    </row>
    <row r="28" spans="1:33" ht="22.5" customHeight="1" x14ac:dyDescent="0.2">
      <c r="B28" s="433" t="s">
        <v>480</v>
      </c>
      <c r="D28" s="155"/>
      <c r="E28" s="734">
        <v>-0.61</v>
      </c>
      <c r="F28" s="697"/>
      <c r="G28" s="663"/>
      <c r="H28" s="734">
        <v>0.54</v>
      </c>
      <c r="I28" s="737"/>
      <c r="J28" s="663"/>
      <c r="K28" s="734">
        <v>0.28999999999999998</v>
      </c>
      <c r="L28" s="737"/>
      <c r="M28" s="663"/>
      <c r="N28" s="734">
        <v>0.03</v>
      </c>
      <c r="O28" s="737"/>
      <c r="P28" s="743"/>
      <c r="Q28" s="737">
        <v>1.1499999999999999</v>
      </c>
      <c r="R28" s="744"/>
      <c r="S28" s="737"/>
      <c r="T28" s="737">
        <v>-0.08</v>
      </c>
      <c r="U28" s="739"/>
      <c r="V28" s="737"/>
      <c r="W28" s="737">
        <v>-0.01</v>
      </c>
      <c r="X28" s="739"/>
      <c r="Y28" s="737"/>
      <c r="Z28" s="737">
        <v>0.03</v>
      </c>
      <c r="AA28" s="739"/>
      <c r="AB28" s="740"/>
      <c r="AC28" s="741">
        <v>0.27</v>
      </c>
      <c r="AD28" s="742"/>
      <c r="AE28" s="742"/>
      <c r="AF28" s="737">
        <v>1.05</v>
      </c>
    </row>
    <row r="29" spans="1:33" ht="24.75" customHeight="1" x14ac:dyDescent="0.2">
      <c r="B29" s="433" t="s">
        <v>67</v>
      </c>
      <c r="D29" s="155"/>
      <c r="E29" s="564">
        <v>0</v>
      </c>
      <c r="F29" s="697"/>
      <c r="G29" s="663"/>
      <c r="H29" s="745">
        <v>0.03</v>
      </c>
      <c r="I29" s="735"/>
      <c r="J29" s="663"/>
      <c r="K29" s="745">
        <v>0</v>
      </c>
      <c r="L29" s="735"/>
      <c r="M29" s="663"/>
      <c r="N29" s="745">
        <v>0.01</v>
      </c>
      <c r="O29" s="735"/>
      <c r="P29" s="736"/>
      <c r="Q29" s="746">
        <v>0.01</v>
      </c>
      <c r="R29" s="738"/>
      <c r="S29" s="737"/>
      <c r="T29" s="746">
        <v>0</v>
      </c>
      <c r="U29" s="739"/>
      <c r="V29" s="737"/>
      <c r="W29" s="746">
        <v>0</v>
      </c>
      <c r="X29" s="739"/>
      <c r="Y29" s="737"/>
      <c r="Z29" s="746">
        <v>-0.01</v>
      </c>
      <c r="AA29" s="739"/>
      <c r="AB29" s="740"/>
      <c r="AC29" s="741">
        <v>0.05</v>
      </c>
      <c r="AD29" s="742"/>
      <c r="AE29" s="742"/>
      <c r="AF29" s="746">
        <v>-0.01</v>
      </c>
    </row>
    <row r="30" spans="1:33" ht="36" customHeight="1" x14ac:dyDescent="0.2">
      <c r="B30" s="433" t="s">
        <v>471</v>
      </c>
      <c r="D30" s="155"/>
      <c r="E30" s="734">
        <v>0.01</v>
      </c>
      <c r="F30" s="697"/>
      <c r="G30" s="663"/>
      <c r="H30" s="564">
        <v>0</v>
      </c>
      <c r="I30" s="735"/>
      <c r="J30" s="663"/>
      <c r="K30" s="564">
        <v>0</v>
      </c>
      <c r="L30" s="735"/>
      <c r="M30" s="663"/>
      <c r="N30" s="564">
        <v>0</v>
      </c>
      <c r="O30" s="735"/>
      <c r="P30" s="736"/>
      <c r="Q30" s="746">
        <v>0</v>
      </c>
      <c r="R30" s="738"/>
      <c r="S30" s="737"/>
      <c r="T30" s="746">
        <v>0</v>
      </c>
      <c r="U30" s="739"/>
      <c r="V30" s="737"/>
      <c r="W30" s="746">
        <v>0</v>
      </c>
      <c r="X30" s="739"/>
      <c r="Y30" s="737"/>
      <c r="Z30" s="746">
        <v>0.01</v>
      </c>
      <c r="AA30" s="739"/>
      <c r="AB30" s="740"/>
      <c r="AC30" s="741">
        <v>0.01</v>
      </c>
      <c r="AD30" s="742"/>
      <c r="AE30" s="742"/>
      <c r="AF30" s="746">
        <v>0.02</v>
      </c>
    </row>
    <row r="31" spans="1:33" ht="24" customHeight="1" x14ac:dyDescent="0.2">
      <c r="B31" s="433" t="s">
        <v>68</v>
      </c>
      <c r="D31" s="155"/>
      <c r="E31" s="564">
        <v>0</v>
      </c>
      <c r="F31" s="697"/>
      <c r="G31" s="663"/>
      <c r="H31" s="564">
        <v>0</v>
      </c>
      <c r="I31" s="735"/>
      <c r="J31" s="663"/>
      <c r="K31" s="564">
        <v>0</v>
      </c>
      <c r="L31" s="735"/>
      <c r="M31" s="663"/>
      <c r="N31" s="564">
        <v>0</v>
      </c>
      <c r="O31" s="735"/>
      <c r="P31" s="736"/>
      <c r="Q31" s="713">
        <v>0</v>
      </c>
      <c r="R31" s="738"/>
      <c r="S31" s="737"/>
      <c r="T31" s="713">
        <v>0</v>
      </c>
      <c r="U31" s="739"/>
      <c r="V31" s="737"/>
      <c r="W31" s="713">
        <v>0</v>
      </c>
      <c r="X31" s="739"/>
      <c r="Y31" s="737"/>
      <c r="Z31" s="713">
        <v>0</v>
      </c>
      <c r="AA31" s="739"/>
      <c r="AB31" s="740"/>
      <c r="AC31" s="741">
        <v>-0.01</v>
      </c>
      <c r="AD31" s="742"/>
      <c r="AE31" s="742"/>
      <c r="AF31" s="746">
        <v>-0.01</v>
      </c>
    </row>
    <row r="32" spans="1:33" ht="24" customHeight="1" x14ac:dyDescent="0.2">
      <c r="B32" s="433" t="s">
        <v>522</v>
      </c>
      <c r="D32" s="155"/>
      <c r="E32" s="734">
        <v>7.0000000000000007E-2</v>
      </c>
      <c r="F32" s="697"/>
      <c r="G32" s="663"/>
      <c r="H32" s="734">
        <v>7.0000000000000007E-2</v>
      </c>
      <c r="I32" s="735"/>
      <c r="J32" s="663"/>
      <c r="K32" s="734">
        <v>0.08</v>
      </c>
      <c r="L32" s="735"/>
      <c r="M32" s="663"/>
      <c r="N32" s="734">
        <v>7.0000000000000007E-2</v>
      </c>
      <c r="O32" s="735"/>
      <c r="P32" s="736"/>
      <c r="Q32" s="737">
        <v>0.1</v>
      </c>
      <c r="R32" s="738"/>
      <c r="S32" s="737"/>
      <c r="T32" s="737">
        <v>0.05</v>
      </c>
      <c r="U32" s="739"/>
      <c r="V32" s="737"/>
      <c r="W32" s="737">
        <v>0.05</v>
      </c>
      <c r="X32" s="739"/>
      <c r="Y32" s="737"/>
      <c r="Z32" s="737">
        <v>0.05</v>
      </c>
      <c r="AA32" s="739"/>
      <c r="AB32" s="740"/>
      <c r="AC32" s="741">
        <v>0.3</v>
      </c>
      <c r="AD32" s="742"/>
      <c r="AE32" s="742"/>
      <c r="AF32" s="737">
        <v>0.25</v>
      </c>
    </row>
    <row r="33" spans="1:32" x14ac:dyDescent="0.2">
      <c r="B33" s="433" t="s">
        <v>526</v>
      </c>
      <c r="D33" s="155"/>
      <c r="E33" s="734">
        <v>0.12</v>
      </c>
      <c r="F33" s="697"/>
      <c r="G33" s="663"/>
      <c r="H33" s="745">
        <v>0</v>
      </c>
      <c r="I33" s="735"/>
      <c r="J33" s="663"/>
      <c r="K33" s="745">
        <v>0.13</v>
      </c>
      <c r="L33" s="735"/>
      <c r="M33" s="663"/>
      <c r="N33" s="564">
        <v>0</v>
      </c>
      <c r="O33" s="735"/>
      <c r="P33" s="736"/>
      <c r="Q33" s="713">
        <v>0</v>
      </c>
      <c r="R33" s="738"/>
      <c r="S33" s="737"/>
      <c r="T33" s="713">
        <v>0</v>
      </c>
      <c r="U33" s="739"/>
      <c r="V33" s="737"/>
      <c r="W33" s="713">
        <v>0</v>
      </c>
      <c r="X33" s="739"/>
      <c r="Y33" s="737"/>
      <c r="Z33" s="713">
        <v>0</v>
      </c>
      <c r="AA33" s="739"/>
      <c r="AB33" s="740"/>
      <c r="AC33" s="741">
        <v>0.25</v>
      </c>
      <c r="AD33" s="742"/>
      <c r="AE33" s="742"/>
      <c r="AF33" s="713">
        <v>0</v>
      </c>
    </row>
    <row r="34" spans="1:32" ht="12" customHeight="1" x14ac:dyDescent="0.2">
      <c r="B34" s="433" t="s">
        <v>40</v>
      </c>
      <c r="D34" s="155"/>
      <c r="E34" s="564">
        <v>0</v>
      </c>
      <c r="F34" s="697"/>
      <c r="G34" s="663"/>
      <c r="H34" s="564">
        <v>0</v>
      </c>
      <c r="I34" s="735"/>
      <c r="J34" s="663"/>
      <c r="K34" s="564">
        <v>0</v>
      </c>
      <c r="L34" s="735"/>
      <c r="M34" s="663"/>
      <c r="N34" s="564">
        <v>0</v>
      </c>
      <c r="O34" s="735"/>
      <c r="P34" s="736"/>
      <c r="Q34" s="713">
        <v>0</v>
      </c>
      <c r="R34" s="738"/>
      <c r="S34" s="737"/>
      <c r="T34" s="713">
        <v>0</v>
      </c>
      <c r="U34" s="739"/>
      <c r="V34" s="737"/>
      <c r="W34" s="713">
        <v>0</v>
      </c>
      <c r="X34" s="739"/>
      <c r="Y34" s="737"/>
      <c r="Z34" s="713">
        <v>0</v>
      </c>
      <c r="AA34" s="739"/>
      <c r="AB34" s="740"/>
      <c r="AC34" s="741">
        <v>-0.01</v>
      </c>
      <c r="AD34" s="742"/>
      <c r="AE34" s="742"/>
      <c r="AF34" s="746">
        <v>-0.01</v>
      </c>
    </row>
    <row r="35" spans="1:32" ht="12" customHeight="1" x14ac:dyDescent="0.2">
      <c r="B35" s="677" t="str">
        <f>IF(N35&lt;0,"Tax Legislation (benefit) expense","Tax Legislation expense (benefit)")</f>
        <v>Tax Legislation expense (benefit)</v>
      </c>
      <c r="D35" s="155"/>
      <c r="E35" s="747">
        <v>0</v>
      </c>
      <c r="F35" s="697"/>
      <c r="G35" s="663"/>
      <c r="H35" s="720">
        <v>0</v>
      </c>
      <c r="I35" s="735"/>
      <c r="J35" s="663"/>
      <c r="K35" s="720">
        <v>0</v>
      </c>
      <c r="L35" s="735"/>
      <c r="M35" s="663"/>
      <c r="N35" s="720">
        <v>0</v>
      </c>
      <c r="O35" s="735"/>
      <c r="P35" s="736"/>
      <c r="Q35" s="748">
        <v>0.01</v>
      </c>
      <c r="R35" s="738"/>
      <c r="S35" s="737"/>
      <c r="T35" s="748">
        <v>-0.09</v>
      </c>
      <c r="U35" s="739"/>
      <c r="V35" s="737"/>
      <c r="W35" s="720">
        <v>0</v>
      </c>
      <c r="X35" s="739"/>
      <c r="Y35" s="737"/>
      <c r="Z35" s="720">
        <v>0</v>
      </c>
      <c r="AA35" s="739"/>
      <c r="AB35" s="740"/>
      <c r="AC35" s="747">
        <v>0</v>
      </c>
      <c r="AD35" s="742"/>
      <c r="AE35" s="742"/>
      <c r="AF35" s="748">
        <v>-0.08</v>
      </c>
    </row>
    <row r="36" spans="1:32" ht="3.75" customHeight="1" x14ac:dyDescent="0.2">
      <c r="D36" s="155"/>
      <c r="E36" s="749"/>
      <c r="F36" s="697"/>
      <c r="G36" s="663"/>
      <c r="H36" s="722"/>
      <c r="I36" s="705"/>
      <c r="J36" s="663"/>
      <c r="K36" s="722"/>
      <c r="L36" s="705"/>
      <c r="M36" s="663"/>
      <c r="N36" s="722"/>
      <c r="O36" s="705"/>
      <c r="P36" s="706"/>
      <c r="Q36" s="722"/>
      <c r="R36" s="707"/>
      <c r="S36" s="708"/>
      <c r="T36" s="722"/>
      <c r="U36" s="709"/>
      <c r="V36" s="708"/>
      <c r="W36" s="722"/>
      <c r="X36" s="709"/>
      <c r="Y36" s="708"/>
      <c r="Z36" s="722"/>
      <c r="AA36" s="709"/>
      <c r="AB36" s="663"/>
      <c r="AC36" s="750"/>
      <c r="AD36" s="912"/>
      <c r="AE36" s="912"/>
      <c r="AF36" s="722"/>
    </row>
    <row r="37" spans="1:32" ht="15" customHeight="1" thickBot="1" x14ac:dyDescent="0.25">
      <c r="B37" s="676" t="s">
        <v>42</v>
      </c>
      <c r="D37" s="155"/>
      <c r="E37" s="751">
        <v>3.1300000000000003</v>
      </c>
      <c r="F37" s="697"/>
      <c r="G37" s="663"/>
      <c r="H37" s="584">
        <v>2.84</v>
      </c>
      <c r="I37" s="595"/>
      <c r="J37" s="663"/>
      <c r="K37" s="584">
        <v>2.1799999999999997</v>
      </c>
      <c r="L37" s="595"/>
      <c r="M37" s="663"/>
      <c r="N37" s="584">
        <v>2.2999999999999998</v>
      </c>
      <c r="O37" s="595"/>
      <c r="P37" s="587"/>
      <c r="Q37" s="584">
        <v>1.5899999999999999</v>
      </c>
      <c r="R37" s="588"/>
      <c r="S37" s="586"/>
      <c r="T37" s="584">
        <v>2.1600000000000006</v>
      </c>
      <c r="U37" s="752"/>
      <c r="V37" s="586"/>
      <c r="W37" s="584">
        <v>2</v>
      </c>
      <c r="X37" s="752"/>
      <c r="Y37" s="586"/>
      <c r="Z37" s="584">
        <v>3.0799999999999996</v>
      </c>
      <c r="AA37" s="752"/>
      <c r="AB37" s="753"/>
      <c r="AC37" s="1256">
        <v>10.430000000000001</v>
      </c>
      <c r="AD37" s="754"/>
      <c r="AE37" s="754"/>
      <c r="AF37" s="584">
        <v>8.86</v>
      </c>
    </row>
    <row r="38" spans="1:32" ht="12" customHeight="1" thickTop="1" x14ac:dyDescent="0.2">
      <c r="D38" s="155"/>
      <c r="E38" s="755"/>
      <c r="F38" s="697"/>
      <c r="G38" s="663"/>
      <c r="H38" s="726"/>
      <c r="I38" s="705"/>
      <c r="J38" s="663"/>
      <c r="K38" s="726"/>
      <c r="L38" s="705"/>
      <c r="M38" s="663"/>
      <c r="N38" s="726"/>
      <c r="O38" s="705"/>
      <c r="P38" s="706"/>
      <c r="Q38" s="726"/>
      <c r="R38" s="707"/>
      <c r="S38" s="708"/>
      <c r="T38" s="726"/>
      <c r="U38" s="709"/>
      <c r="V38" s="708"/>
      <c r="W38" s="726"/>
      <c r="X38" s="709"/>
      <c r="Y38" s="708"/>
      <c r="Z38" s="726"/>
      <c r="AA38" s="709"/>
      <c r="AB38" s="663"/>
      <c r="AC38" s="726"/>
      <c r="AD38" s="912"/>
      <c r="AE38" s="912"/>
      <c r="AF38" s="726"/>
    </row>
    <row r="39" spans="1:32" ht="12" customHeight="1" x14ac:dyDescent="0.2">
      <c r="D39" s="155"/>
      <c r="E39" s="727"/>
      <c r="F39" s="697"/>
      <c r="G39" s="663"/>
      <c r="H39" s="704"/>
      <c r="I39" s="705"/>
      <c r="J39" s="663"/>
      <c r="K39" s="704"/>
      <c r="L39" s="705"/>
      <c r="M39" s="663"/>
      <c r="N39" s="704"/>
      <c r="O39" s="705"/>
      <c r="P39" s="706"/>
      <c r="Q39" s="705"/>
      <c r="R39" s="707"/>
      <c r="S39" s="708"/>
      <c r="T39" s="705"/>
      <c r="U39" s="709"/>
      <c r="V39" s="708"/>
      <c r="W39" s="705"/>
      <c r="X39" s="709"/>
      <c r="Y39" s="708"/>
      <c r="Z39" s="705"/>
      <c r="AA39" s="709"/>
      <c r="AB39" s="663"/>
      <c r="AC39" s="705"/>
      <c r="AD39" s="912"/>
      <c r="AE39" s="912"/>
      <c r="AF39" s="705"/>
    </row>
    <row r="40" spans="1:32" ht="14.1" customHeight="1" thickBot="1" x14ac:dyDescent="0.25">
      <c r="B40" s="425" t="s">
        <v>44</v>
      </c>
      <c r="D40" s="155"/>
      <c r="E40" s="756">
        <v>326.3</v>
      </c>
      <c r="F40" s="697"/>
      <c r="G40" s="663"/>
      <c r="H40" s="757">
        <v>333</v>
      </c>
      <c r="I40" s="758"/>
      <c r="J40" s="663"/>
      <c r="K40" s="757">
        <v>336.9</v>
      </c>
      <c r="L40" s="758"/>
      <c r="M40" s="663"/>
      <c r="N40" s="757">
        <v>337.5</v>
      </c>
      <c r="O40" s="758"/>
      <c r="P40" s="592"/>
      <c r="Q40" s="757">
        <v>347.1</v>
      </c>
      <c r="R40" s="593"/>
      <c r="S40" s="591"/>
      <c r="T40" s="757">
        <v>351.7</v>
      </c>
      <c r="U40" s="759"/>
      <c r="V40" s="591"/>
      <c r="W40" s="757">
        <v>354.6</v>
      </c>
      <c r="X40" s="759"/>
      <c r="Y40" s="591"/>
      <c r="Z40" s="757">
        <v>359.9</v>
      </c>
      <c r="AA40" s="759"/>
      <c r="AB40" s="760"/>
      <c r="AC40" s="757">
        <v>333.5</v>
      </c>
      <c r="AD40" s="761"/>
      <c r="AE40" s="761"/>
      <c r="AF40" s="757">
        <v>353.2</v>
      </c>
    </row>
    <row r="41" spans="1:32" ht="13.5" thickTop="1" x14ac:dyDescent="0.2">
      <c r="D41" s="441"/>
      <c r="E41" s="439"/>
      <c r="F41" s="440"/>
      <c r="G41" s="126"/>
      <c r="H41" s="126"/>
      <c r="I41" s="151"/>
      <c r="J41" s="126"/>
      <c r="K41" s="126"/>
      <c r="L41" s="151"/>
      <c r="M41" s="126"/>
      <c r="N41" s="126"/>
      <c r="O41" s="151"/>
      <c r="P41" s="441"/>
      <c r="Q41" s="442"/>
      <c r="R41" s="440"/>
      <c r="S41" s="126"/>
      <c r="T41" s="126"/>
      <c r="U41" s="151"/>
      <c r="V41" s="126"/>
      <c r="W41" s="126"/>
      <c r="X41" s="151"/>
      <c r="Y41" s="126"/>
      <c r="Z41" s="126"/>
      <c r="AA41" s="151"/>
      <c r="AB41" s="126"/>
      <c r="AC41" s="65"/>
      <c r="AF41" s="74"/>
    </row>
    <row r="42" spans="1:32" x14ac:dyDescent="0.2">
      <c r="M42" s="126"/>
      <c r="N42" s="126"/>
      <c r="O42" s="126"/>
      <c r="Y42" s="126"/>
      <c r="Z42" s="126"/>
      <c r="AA42" s="126"/>
    </row>
    <row r="43" spans="1:32" ht="14.25" x14ac:dyDescent="0.2">
      <c r="A43" s="460" t="s">
        <v>234</v>
      </c>
      <c r="B43" s="1527" t="s">
        <v>360</v>
      </c>
      <c r="C43" s="1527"/>
      <c r="D43" s="1527"/>
      <c r="E43" s="1527"/>
      <c r="F43" s="1527"/>
      <c r="G43" s="1527"/>
      <c r="H43" s="1527"/>
      <c r="I43" s="1527"/>
      <c r="J43" s="1527"/>
      <c r="K43" s="1527"/>
      <c r="L43" s="1527"/>
      <c r="M43" s="1527"/>
      <c r="N43" s="1527"/>
      <c r="O43" s="1527"/>
      <c r="P43" s="1527"/>
      <c r="Q43" s="1527"/>
      <c r="R43" s="1527"/>
      <c r="S43" s="1527"/>
      <c r="T43" s="1527"/>
      <c r="U43" s="1527"/>
      <c r="V43" s="1527"/>
      <c r="W43" s="1527"/>
      <c r="X43" s="1527"/>
      <c r="Y43" s="1527"/>
      <c r="Z43" s="1527"/>
      <c r="AA43" s="1527"/>
      <c r="AB43" s="1527"/>
      <c r="AC43" s="1527"/>
      <c r="AD43" s="1527"/>
      <c r="AE43" s="1527"/>
      <c r="AF43" s="1527"/>
    </row>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70" orientation="landscape" r:id="rId1"/>
      <headerFooter>
        <oddFooter>&amp;L&amp;K0070C0The Allstate Corporation 4Q19 Supplement&amp;R&amp;K000000&amp;A</oddFooter>
      </headerFooter>
    </customSheetView>
    <customSheetView guid="{2C9B2C1A-81A6-48A3-8FB1-DCFE0A20C29C}" fitToPage="1">
      <selection sqref="A1:M1"/>
      <pageMargins left="0.25" right="0.25" top="0.5" bottom="0.5" header="0.3" footer="0.3"/>
      <printOptions horizontalCentered="1"/>
      <pageSetup scale="70"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70"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70" orientation="landscape" r:id="rId4"/>
      <headerFooter>
        <oddFooter>&amp;L&amp;K0070C0The Allstate Corporation 4Q19 Supplement&amp;R&amp;K000000&amp;A</oddFooter>
      </headerFooter>
    </customSheetView>
    <customSheetView guid="{0B7FDDCE-76D6-4341-B795-862A34477CB3}" fitToPage="1">
      <selection sqref="A1:AF1"/>
      <pageMargins left="0.25" right="0.25" top="0.5" bottom="0.5" header="0.3" footer="0.3"/>
      <printOptions horizontalCentered="1"/>
      <pageSetup scale="70"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70" orientation="landscape" r:id="rId6"/>
      <headerFooter>
        <oddFooter>&amp;L&amp;K0070C0The Allstate Corporation 4Q19 Supplement&amp;R&amp;K000000&amp;A</oddFooter>
      </headerFooter>
    </customSheetView>
  </customSheetViews>
  <mergeCells count="7">
    <mergeCell ref="A1:AF1"/>
    <mergeCell ref="A2:AF2"/>
    <mergeCell ref="A23:B23"/>
    <mergeCell ref="B43:AF43"/>
    <mergeCell ref="AC4:AF4"/>
    <mergeCell ref="A7:B7"/>
    <mergeCell ref="D4:AA4"/>
  </mergeCells>
  <printOptions horizontalCentered="1"/>
  <pageMargins left="0.25" right="0.25" top="0.5" bottom="0.5" header="0.3" footer="0.3"/>
  <pageSetup scale="70" orientation="landscape" r:id="rId7"/>
  <headerFooter>
    <oddFooter>&amp;L&amp;K0070C0The Allstate Corporation 4Q19 Supplement&amp;R&amp;K000000&amp;A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21BC-9413-4504-9EF2-D958669BCDFE}">
  <sheetPr>
    <pageSetUpPr fitToPage="1"/>
  </sheetPr>
  <dimension ref="A1:AA59"/>
  <sheetViews>
    <sheetView zoomScaleNormal="100" workbookViewId="0">
      <selection sqref="A1:Z1"/>
    </sheetView>
  </sheetViews>
  <sheetFormatPr defaultColWidth="13.7109375" defaultRowHeight="12.75" x14ac:dyDescent="0.2"/>
  <cols>
    <col min="1" max="1" width="3" style="335" customWidth="1"/>
    <col min="2" max="2" width="40.7109375" style="335" customWidth="1"/>
    <col min="3" max="4" width="2.42578125" style="335" customWidth="1"/>
    <col min="5" max="5" width="11.85546875" style="335" customWidth="1"/>
    <col min="6" max="6" width="2.42578125" style="806" customWidth="1"/>
    <col min="7" max="7" width="2.42578125" style="335" customWidth="1"/>
    <col min="8" max="8" width="11.85546875" style="335" customWidth="1"/>
    <col min="9" max="9" width="2.42578125" style="806" customWidth="1"/>
    <col min="10" max="10" width="2.42578125" style="335" customWidth="1"/>
    <col min="11" max="11" width="11.85546875" style="335" customWidth="1"/>
    <col min="12" max="12" width="2.42578125" style="806" customWidth="1"/>
    <col min="13" max="13" width="2.42578125" style="335" customWidth="1"/>
    <col min="14" max="14" width="11.85546875" style="335" customWidth="1"/>
    <col min="15" max="15" width="2.42578125" style="806" customWidth="1"/>
    <col min="16" max="16" width="2.42578125" style="335" customWidth="1"/>
    <col min="17" max="17" width="11.85546875" style="335" customWidth="1"/>
    <col min="18" max="18" width="2.42578125" style="806" customWidth="1"/>
    <col min="19" max="19" width="2.42578125" style="335" customWidth="1"/>
    <col min="20" max="20" width="11.85546875" style="335" customWidth="1"/>
    <col min="21" max="21" width="2.42578125" style="806" customWidth="1"/>
    <col min="22" max="22" width="2.42578125" style="335" customWidth="1"/>
    <col min="23" max="23" width="11.85546875" style="335" customWidth="1"/>
    <col min="24" max="24" width="2.42578125" style="335" customWidth="1"/>
    <col min="25" max="25" width="2.42578125" style="806" customWidth="1"/>
    <col min="26" max="26" width="17.28515625" style="335" customWidth="1"/>
    <col min="27" max="27" width="2.28515625" style="335" customWidth="1"/>
    <col min="28" max="16384" width="13.7109375" style="335"/>
  </cols>
  <sheetData>
    <row r="1" spans="1:26" ht="13.5"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row>
    <row r="2" spans="1:26" ht="13.5" customHeight="1" x14ac:dyDescent="0.25">
      <c r="A2" s="1620" t="s">
        <v>477</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row>
    <row r="3" spans="1:26" ht="24" customHeight="1" x14ac:dyDescent="0.2">
      <c r="Z3" s="1711" t="s">
        <v>626</v>
      </c>
    </row>
    <row r="4" spans="1:26" ht="12.75" customHeight="1" x14ac:dyDescent="0.2">
      <c r="A4" s="1652" t="s">
        <v>45</v>
      </c>
      <c r="B4" s="1606"/>
      <c r="E4" s="1706" t="s">
        <v>625</v>
      </c>
      <c r="F4" s="1706"/>
      <c r="G4" s="1706"/>
      <c r="H4" s="1706"/>
      <c r="I4" s="1706"/>
      <c r="J4" s="1706"/>
      <c r="K4" s="1706"/>
      <c r="L4" s="1706"/>
      <c r="M4" s="1706"/>
      <c r="N4" s="1706"/>
      <c r="O4" s="1706"/>
      <c r="P4" s="1706"/>
      <c r="Q4" s="1706"/>
      <c r="R4" s="1706"/>
      <c r="S4" s="1706"/>
      <c r="T4" s="1706"/>
      <c r="U4" s="1706"/>
      <c r="V4" s="1706"/>
      <c r="W4" s="1706"/>
      <c r="Z4" s="1706"/>
    </row>
    <row r="5" spans="1:26" ht="26.25" customHeight="1" x14ac:dyDescent="0.2">
      <c r="D5" s="345"/>
      <c r="E5" s="840" t="s">
        <v>53</v>
      </c>
      <c r="F5" s="841"/>
      <c r="G5" s="766"/>
      <c r="H5" s="840" t="s">
        <v>54</v>
      </c>
      <c r="I5" s="841"/>
      <c r="J5" s="766"/>
      <c r="K5" s="840" t="s">
        <v>238</v>
      </c>
      <c r="L5" s="841"/>
      <c r="M5" s="766"/>
      <c r="N5" s="840" t="s">
        <v>49</v>
      </c>
      <c r="O5" s="841"/>
      <c r="P5" s="766"/>
      <c r="Q5" s="840" t="s">
        <v>50</v>
      </c>
      <c r="R5" s="841"/>
      <c r="S5" s="766"/>
      <c r="T5" s="840" t="s">
        <v>55</v>
      </c>
      <c r="U5" s="841"/>
      <c r="V5" s="766"/>
      <c r="W5" s="840" t="s">
        <v>147</v>
      </c>
      <c r="X5" s="339"/>
      <c r="Z5" s="840" t="s">
        <v>147</v>
      </c>
    </row>
    <row r="6" spans="1:26" ht="14.1" customHeight="1" x14ac:dyDescent="0.2">
      <c r="A6" s="1647" t="s">
        <v>577</v>
      </c>
      <c r="B6" s="1608"/>
      <c r="E6" s="344"/>
      <c r="H6" s="344"/>
      <c r="K6" s="344"/>
      <c r="N6" s="344"/>
      <c r="Q6" s="344"/>
      <c r="T6" s="344"/>
      <c r="W6" s="344"/>
      <c r="X6" s="344"/>
      <c r="Z6" s="341"/>
    </row>
    <row r="7" spans="1:26" ht="12" customHeight="1" x14ac:dyDescent="0.2">
      <c r="A7" s="1649" t="s">
        <v>204</v>
      </c>
      <c r="B7" s="1606"/>
    </row>
    <row r="8" spans="1:26" ht="12" customHeight="1" x14ac:dyDescent="0.2">
      <c r="A8" s="1646" t="s">
        <v>205</v>
      </c>
      <c r="B8" s="1646"/>
      <c r="E8" s="819">
        <v>36770</v>
      </c>
      <c r="F8" s="820"/>
      <c r="G8" s="788"/>
      <c r="H8" s="819">
        <v>1234</v>
      </c>
      <c r="I8" s="820"/>
      <c r="J8" s="788"/>
      <c r="K8" s="819">
        <v>11704</v>
      </c>
      <c r="L8" s="820"/>
      <c r="M8" s="788"/>
      <c r="N8" s="819">
        <v>1861</v>
      </c>
      <c r="O8" s="820"/>
      <c r="P8" s="788"/>
      <c r="Q8" s="819">
        <v>17327</v>
      </c>
      <c r="R8" s="820"/>
      <c r="S8" s="788"/>
      <c r="T8" s="819">
        <v>1984</v>
      </c>
      <c r="U8" s="842"/>
      <c r="V8" s="788"/>
      <c r="W8" s="819">
        <v>70880</v>
      </c>
      <c r="X8" s="819"/>
      <c r="Z8" s="375">
        <v>67757</v>
      </c>
    </row>
    <row r="9" spans="1:26" ht="14.1" customHeight="1" x14ac:dyDescent="0.2">
      <c r="A9" s="1646" t="s">
        <v>245</v>
      </c>
      <c r="B9" s="1646"/>
      <c r="E9" s="554">
        <v>5663</v>
      </c>
      <c r="F9" s="787"/>
      <c r="G9" s="787"/>
      <c r="H9" s="554">
        <v>310</v>
      </c>
      <c r="I9" s="787"/>
      <c r="J9" s="787"/>
      <c r="K9" s="554">
        <v>210</v>
      </c>
      <c r="L9" s="787"/>
      <c r="M9" s="787"/>
      <c r="N9" s="554">
        <v>80</v>
      </c>
      <c r="O9" s="787"/>
      <c r="P9" s="787"/>
      <c r="Q9" s="554">
        <v>1217</v>
      </c>
      <c r="R9" s="787"/>
      <c r="S9" s="787"/>
      <c r="T9" s="554">
        <v>342</v>
      </c>
      <c r="U9" s="787"/>
      <c r="V9" s="787"/>
      <c r="W9" s="554">
        <v>7822</v>
      </c>
      <c r="X9" s="554"/>
      <c r="Z9" s="380">
        <v>4775</v>
      </c>
    </row>
    <row r="10" spans="1:26" ht="14.1" customHeight="1" x14ac:dyDescent="0.2">
      <c r="A10" s="1646" t="s">
        <v>246</v>
      </c>
      <c r="B10" s="1646"/>
      <c r="E10" s="555">
        <v>823</v>
      </c>
      <c r="F10" s="787"/>
      <c r="G10" s="787"/>
      <c r="H10" s="555">
        <v>0</v>
      </c>
      <c r="I10" s="787"/>
      <c r="J10" s="787"/>
      <c r="K10" s="555">
        <v>0</v>
      </c>
      <c r="L10" s="787"/>
      <c r="M10" s="787"/>
      <c r="N10" s="555">
        <v>0</v>
      </c>
      <c r="O10" s="787"/>
      <c r="P10" s="787"/>
      <c r="Q10" s="555">
        <v>128</v>
      </c>
      <c r="R10" s="787"/>
      <c r="S10" s="787"/>
      <c r="T10" s="555">
        <v>0</v>
      </c>
      <c r="U10" s="787"/>
      <c r="V10" s="787"/>
      <c r="W10" s="555">
        <v>951</v>
      </c>
      <c r="X10" s="598"/>
      <c r="Z10" s="384">
        <v>691</v>
      </c>
    </row>
    <row r="11" spans="1:26" ht="14.1" customHeight="1" thickBot="1" x14ac:dyDescent="0.25">
      <c r="A11" s="1639" t="s">
        <v>147</v>
      </c>
      <c r="B11" s="1639"/>
      <c r="E11" s="599">
        <v>43256</v>
      </c>
      <c r="F11" s="820"/>
      <c r="G11" s="788"/>
      <c r="H11" s="599">
        <v>1544</v>
      </c>
      <c r="I11" s="820"/>
      <c r="J11" s="788"/>
      <c r="K11" s="599">
        <v>11914</v>
      </c>
      <c r="L11" s="820"/>
      <c r="M11" s="788"/>
      <c r="N11" s="599">
        <v>1941</v>
      </c>
      <c r="O11" s="820"/>
      <c r="P11" s="788"/>
      <c r="Q11" s="599">
        <v>18672</v>
      </c>
      <c r="R11" s="820"/>
      <c r="S11" s="788"/>
      <c r="T11" s="599">
        <v>2326</v>
      </c>
      <c r="U11" s="820"/>
      <c r="V11" s="788"/>
      <c r="W11" s="599">
        <v>79653</v>
      </c>
      <c r="X11" s="600"/>
      <c r="Z11" s="387">
        <v>73223</v>
      </c>
    </row>
    <row r="12" spans="1:26" ht="12" customHeight="1" thickTop="1" x14ac:dyDescent="0.2">
      <c r="A12" s="1606"/>
      <c r="B12" s="1606"/>
      <c r="E12" s="361"/>
      <c r="F12" s="830"/>
      <c r="G12" s="362"/>
      <c r="H12" s="361"/>
      <c r="I12" s="830"/>
      <c r="J12" s="362"/>
      <c r="K12" s="361"/>
      <c r="L12" s="830"/>
      <c r="M12" s="362"/>
      <c r="N12" s="361"/>
      <c r="O12" s="830"/>
      <c r="P12" s="362"/>
      <c r="Q12" s="361"/>
      <c r="R12" s="830"/>
      <c r="S12" s="362"/>
      <c r="T12" s="361"/>
      <c r="U12" s="830"/>
      <c r="V12" s="362"/>
      <c r="W12" s="361"/>
      <c r="X12" s="361"/>
      <c r="Z12" s="361"/>
    </row>
    <row r="13" spans="1:26" ht="12" customHeight="1" x14ac:dyDescent="0.2">
      <c r="A13" s="1649" t="s">
        <v>206</v>
      </c>
      <c r="B13" s="1606"/>
      <c r="E13" s="362"/>
      <c r="F13" s="830"/>
      <c r="G13" s="362"/>
      <c r="H13" s="362"/>
      <c r="I13" s="830"/>
      <c r="J13" s="362"/>
      <c r="K13" s="362"/>
      <c r="L13" s="830"/>
      <c r="M13" s="362"/>
      <c r="N13" s="362"/>
      <c r="O13" s="830"/>
      <c r="P13" s="362"/>
      <c r="Q13" s="362"/>
      <c r="R13" s="830"/>
      <c r="S13" s="362"/>
      <c r="T13" s="362"/>
      <c r="U13" s="830"/>
      <c r="V13" s="362"/>
      <c r="W13" s="362"/>
      <c r="X13" s="362"/>
      <c r="Z13" s="362"/>
    </row>
    <row r="14" spans="1:26" ht="12" customHeight="1" x14ac:dyDescent="0.2">
      <c r="A14" s="1646" t="s">
        <v>194</v>
      </c>
      <c r="B14" s="1646"/>
      <c r="E14" s="819">
        <v>300</v>
      </c>
      <c r="F14" s="820"/>
      <c r="G14" s="788"/>
      <c r="H14" s="819">
        <v>9</v>
      </c>
      <c r="I14" s="820"/>
      <c r="J14" s="788"/>
      <c r="K14" s="819">
        <v>138</v>
      </c>
      <c r="L14" s="820"/>
      <c r="M14" s="788"/>
      <c r="N14" s="819">
        <v>21</v>
      </c>
      <c r="O14" s="820"/>
      <c r="P14" s="788"/>
      <c r="Q14" s="819">
        <v>190</v>
      </c>
      <c r="R14" s="820"/>
      <c r="S14" s="788"/>
      <c r="T14" s="819">
        <v>15</v>
      </c>
      <c r="U14" s="820"/>
      <c r="V14" s="788"/>
      <c r="W14" s="819">
        <v>673</v>
      </c>
      <c r="X14" s="819"/>
      <c r="Z14" s="375">
        <v>656</v>
      </c>
    </row>
    <row r="15" spans="1:26" ht="12" customHeight="1" x14ac:dyDescent="0.2">
      <c r="A15" s="1646" t="s">
        <v>192</v>
      </c>
      <c r="B15" s="1646"/>
      <c r="E15" s="554">
        <v>46</v>
      </c>
      <c r="F15" s="787"/>
      <c r="G15" s="787"/>
      <c r="H15" s="554">
        <v>3</v>
      </c>
      <c r="I15" s="787"/>
      <c r="J15" s="787"/>
      <c r="K15" s="554">
        <v>2</v>
      </c>
      <c r="L15" s="787"/>
      <c r="M15" s="787"/>
      <c r="N15" s="554">
        <v>1</v>
      </c>
      <c r="O15" s="787"/>
      <c r="P15" s="787"/>
      <c r="Q15" s="554">
        <v>7</v>
      </c>
      <c r="R15" s="787"/>
      <c r="S15" s="787"/>
      <c r="T15" s="554">
        <v>4</v>
      </c>
      <c r="U15" s="787"/>
      <c r="V15" s="787"/>
      <c r="W15" s="554">
        <v>63</v>
      </c>
      <c r="X15" s="554"/>
      <c r="Z15" s="380">
        <v>40</v>
      </c>
    </row>
    <row r="16" spans="1:26" ht="12" customHeight="1" x14ac:dyDescent="0.2">
      <c r="A16" s="1646" t="s">
        <v>207</v>
      </c>
      <c r="B16" s="1646"/>
      <c r="E16" s="555">
        <v>1</v>
      </c>
      <c r="F16" s="787"/>
      <c r="G16" s="787"/>
      <c r="H16" s="555">
        <v>0</v>
      </c>
      <c r="I16" s="787"/>
      <c r="J16" s="787"/>
      <c r="K16" s="555">
        <v>0</v>
      </c>
      <c r="L16" s="787"/>
      <c r="M16" s="787"/>
      <c r="N16" s="555">
        <v>0</v>
      </c>
      <c r="O16" s="787"/>
      <c r="P16" s="787"/>
      <c r="Q16" s="555">
        <v>0</v>
      </c>
      <c r="R16" s="787"/>
      <c r="S16" s="787"/>
      <c r="T16" s="555">
        <v>0</v>
      </c>
      <c r="U16" s="787"/>
      <c r="V16" s="787"/>
      <c r="W16" s="555">
        <v>1</v>
      </c>
      <c r="X16" s="598"/>
      <c r="Z16" s="555">
        <v>2</v>
      </c>
    </row>
    <row r="17" spans="1:27" ht="12" customHeight="1" x14ac:dyDescent="0.2">
      <c r="A17" s="1639" t="s">
        <v>191</v>
      </c>
      <c r="B17" s="1639"/>
      <c r="E17" s="601">
        <v>347</v>
      </c>
      <c r="F17" s="787"/>
      <c r="G17" s="787"/>
      <c r="H17" s="601">
        <v>12</v>
      </c>
      <c r="I17" s="787"/>
      <c r="J17" s="787"/>
      <c r="K17" s="601">
        <v>140</v>
      </c>
      <c r="L17" s="787"/>
      <c r="M17" s="787"/>
      <c r="N17" s="601">
        <v>22</v>
      </c>
      <c r="O17" s="787"/>
      <c r="P17" s="787"/>
      <c r="Q17" s="601">
        <v>197</v>
      </c>
      <c r="R17" s="787"/>
      <c r="S17" s="787"/>
      <c r="T17" s="601">
        <v>19</v>
      </c>
      <c r="U17" s="787"/>
      <c r="V17" s="787"/>
      <c r="W17" s="601">
        <v>737</v>
      </c>
      <c r="X17" s="598"/>
      <c r="Z17" s="386">
        <v>698</v>
      </c>
    </row>
    <row r="18" spans="1:27" ht="14.1" customHeight="1" x14ac:dyDescent="0.2">
      <c r="A18" s="1639" t="s">
        <v>247</v>
      </c>
      <c r="B18" s="1639"/>
      <c r="E18" s="555">
        <v>-2</v>
      </c>
      <c r="F18" s="787"/>
      <c r="G18" s="787"/>
      <c r="H18" s="555">
        <v>0</v>
      </c>
      <c r="I18" s="787"/>
      <c r="J18" s="787"/>
      <c r="K18" s="555">
        <v>0</v>
      </c>
      <c r="L18" s="787"/>
      <c r="M18" s="787"/>
      <c r="N18" s="555">
        <v>0</v>
      </c>
      <c r="O18" s="787"/>
      <c r="P18" s="787"/>
      <c r="Q18" s="555">
        <v>0</v>
      </c>
      <c r="R18" s="787"/>
      <c r="S18" s="787"/>
      <c r="T18" s="555">
        <v>0</v>
      </c>
      <c r="U18" s="787"/>
      <c r="V18" s="787"/>
      <c r="W18" s="555">
        <v>-2</v>
      </c>
      <c r="X18" s="598"/>
      <c r="Z18" s="384">
        <v>-2</v>
      </c>
    </row>
    <row r="19" spans="1:27" ht="14.1" customHeight="1" thickBot="1" x14ac:dyDescent="0.25">
      <c r="A19" s="1616" t="s">
        <v>208</v>
      </c>
      <c r="B19" s="1616"/>
      <c r="E19" s="599">
        <v>345</v>
      </c>
      <c r="F19" s="820"/>
      <c r="G19" s="788"/>
      <c r="H19" s="599">
        <v>12</v>
      </c>
      <c r="I19" s="820"/>
      <c r="J19" s="788"/>
      <c r="K19" s="599">
        <v>140</v>
      </c>
      <c r="L19" s="820"/>
      <c r="M19" s="788"/>
      <c r="N19" s="599">
        <v>22</v>
      </c>
      <c r="O19" s="820"/>
      <c r="P19" s="788"/>
      <c r="Q19" s="599">
        <v>197</v>
      </c>
      <c r="R19" s="820"/>
      <c r="S19" s="788"/>
      <c r="T19" s="599">
        <v>19</v>
      </c>
      <c r="U19" s="820"/>
      <c r="V19" s="788"/>
      <c r="W19" s="599">
        <v>735</v>
      </c>
      <c r="X19" s="600"/>
      <c r="Z19" s="387">
        <v>696</v>
      </c>
    </row>
    <row r="20" spans="1:27" ht="12" customHeight="1" thickTop="1" x14ac:dyDescent="0.2">
      <c r="A20" s="1606"/>
      <c r="B20" s="1606"/>
      <c r="E20" s="361"/>
      <c r="F20" s="830"/>
      <c r="G20" s="362"/>
      <c r="H20" s="361"/>
      <c r="I20" s="830"/>
      <c r="J20" s="362"/>
      <c r="K20" s="361"/>
      <c r="L20" s="830"/>
      <c r="M20" s="362"/>
      <c r="N20" s="361"/>
      <c r="O20" s="830"/>
      <c r="P20" s="362"/>
      <c r="Q20" s="361"/>
      <c r="R20" s="830"/>
      <c r="S20" s="362"/>
      <c r="T20" s="361"/>
      <c r="U20" s="830"/>
      <c r="V20" s="362"/>
      <c r="W20" s="361"/>
      <c r="X20" s="361"/>
      <c r="Z20" s="361"/>
    </row>
    <row r="21" spans="1:27" ht="12" customHeight="1" x14ac:dyDescent="0.2">
      <c r="A21" s="1649" t="s">
        <v>209</v>
      </c>
      <c r="B21" s="1606"/>
      <c r="E21" s="413">
        <v>3.3670494178814199</v>
      </c>
      <c r="F21" s="843" t="s">
        <v>239</v>
      </c>
      <c r="G21" s="48"/>
      <c r="H21" s="413">
        <v>3.1711227984976098</v>
      </c>
      <c r="I21" s="843" t="s">
        <v>239</v>
      </c>
      <c r="J21" s="48"/>
      <c r="K21" s="413">
        <v>5.0215224167902903</v>
      </c>
      <c r="L21" s="843" t="s">
        <v>239</v>
      </c>
      <c r="M21" s="48"/>
      <c r="N21" s="413">
        <v>4.8534957321558503</v>
      </c>
      <c r="O21" s="843" t="s">
        <v>239</v>
      </c>
      <c r="P21" s="48"/>
      <c r="Q21" s="413">
        <v>4.4733223086399301</v>
      </c>
      <c r="R21" s="843" t="s">
        <v>239</v>
      </c>
      <c r="S21" s="48"/>
      <c r="T21" s="413">
        <v>2.5401032795724801</v>
      </c>
      <c r="U21" s="843" t="s">
        <v>239</v>
      </c>
      <c r="V21" s="48"/>
      <c r="W21" s="413">
        <v>3.8523812845268299</v>
      </c>
      <c r="X21" s="844" t="s">
        <v>239</v>
      </c>
      <c r="Z21" s="413">
        <v>3.8</v>
      </c>
      <c r="AA21" s="844" t="s">
        <v>239</v>
      </c>
    </row>
    <row r="22" spans="1:27" ht="12" customHeight="1" x14ac:dyDescent="0.2">
      <c r="A22" s="1606"/>
      <c r="B22" s="1606"/>
      <c r="E22" s="362"/>
      <c r="F22" s="830"/>
      <c r="G22" s="362"/>
      <c r="H22" s="362"/>
      <c r="I22" s="830"/>
      <c r="J22" s="362"/>
      <c r="K22" s="362"/>
      <c r="L22" s="830"/>
      <c r="M22" s="362"/>
      <c r="N22" s="362"/>
      <c r="O22" s="830"/>
      <c r="P22" s="362"/>
      <c r="Q22" s="362"/>
      <c r="R22" s="830"/>
      <c r="S22" s="362"/>
      <c r="T22" s="362"/>
      <c r="U22" s="830"/>
      <c r="V22" s="362"/>
      <c r="W22" s="362"/>
      <c r="X22" s="362"/>
      <c r="Z22" s="362"/>
    </row>
    <row r="23" spans="1:27" ht="24.75" customHeight="1" x14ac:dyDescent="0.2">
      <c r="A23" s="1649" t="s">
        <v>217</v>
      </c>
      <c r="B23" s="1606"/>
      <c r="E23" s="362"/>
      <c r="F23" s="830"/>
      <c r="G23" s="362"/>
      <c r="H23" s="362"/>
      <c r="I23" s="830"/>
      <c r="J23" s="362"/>
      <c r="K23" s="362"/>
      <c r="L23" s="830"/>
      <c r="M23" s="362"/>
      <c r="N23" s="362"/>
      <c r="O23" s="830"/>
      <c r="P23" s="362"/>
      <c r="Q23" s="362"/>
      <c r="R23" s="830"/>
      <c r="S23" s="362"/>
      <c r="T23" s="362"/>
      <c r="U23" s="830"/>
      <c r="V23" s="362"/>
      <c r="W23" s="362"/>
      <c r="X23" s="362"/>
      <c r="Z23" s="362"/>
    </row>
    <row r="24" spans="1:27" ht="12" customHeight="1" x14ac:dyDescent="0.2">
      <c r="A24" s="1646" t="s">
        <v>195</v>
      </c>
      <c r="B24" s="1646"/>
      <c r="E24" s="819">
        <v>-1</v>
      </c>
      <c r="F24" s="820"/>
      <c r="G24" s="842"/>
      <c r="H24" s="819">
        <v>0</v>
      </c>
      <c r="I24" s="820"/>
      <c r="J24" s="788"/>
      <c r="K24" s="819">
        <v>0</v>
      </c>
      <c r="L24" s="820"/>
      <c r="M24" s="788"/>
      <c r="N24" s="819">
        <v>0</v>
      </c>
      <c r="O24" s="820"/>
      <c r="P24" s="788"/>
      <c r="Q24" s="819">
        <v>-1</v>
      </c>
      <c r="R24" s="820"/>
      <c r="S24" s="788"/>
      <c r="T24" s="819">
        <v>0</v>
      </c>
      <c r="U24" s="842"/>
      <c r="V24" s="788"/>
      <c r="W24" s="819">
        <v>-2</v>
      </c>
      <c r="X24" s="819"/>
      <c r="Z24" s="375">
        <v>-4</v>
      </c>
    </row>
    <row r="25" spans="1:27" ht="12" customHeight="1" x14ac:dyDescent="0.2">
      <c r="A25" s="1646" t="s">
        <v>196</v>
      </c>
      <c r="B25" s="1646"/>
      <c r="E25" s="554">
        <v>147</v>
      </c>
      <c r="F25" s="787"/>
      <c r="G25" s="787"/>
      <c r="H25" s="554">
        <v>7</v>
      </c>
      <c r="I25" s="787"/>
      <c r="J25" s="787"/>
      <c r="K25" s="554">
        <v>-1</v>
      </c>
      <c r="L25" s="787"/>
      <c r="M25" s="787"/>
      <c r="N25" s="554">
        <v>0</v>
      </c>
      <c r="O25" s="787"/>
      <c r="P25" s="787"/>
      <c r="Q25" s="554">
        <v>10</v>
      </c>
      <c r="R25" s="787"/>
      <c r="S25" s="787"/>
      <c r="T25" s="554">
        <v>9</v>
      </c>
      <c r="U25" s="787"/>
      <c r="V25" s="787"/>
      <c r="W25" s="554">
        <v>172</v>
      </c>
      <c r="X25" s="554"/>
      <c r="Z25" s="380">
        <v>-81</v>
      </c>
    </row>
    <row r="26" spans="1:27" ht="12" customHeight="1" x14ac:dyDescent="0.2">
      <c r="A26" s="1646" t="s">
        <v>197</v>
      </c>
      <c r="B26" s="1646"/>
      <c r="E26" s="554">
        <v>419</v>
      </c>
      <c r="F26" s="787"/>
      <c r="G26" s="787"/>
      <c r="H26" s="554">
        <v>4</v>
      </c>
      <c r="I26" s="787"/>
      <c r="J26" s="787"/>
      <c r="K26" s="554">
        <v>1</v>
      </c>
      <c r="L26" s="787"/>
      <c r="M26" s="787"/>
      <c r="N26" s="554">
        <v>4</v>
      </c>
      <c r="O26" s="787"/>
      <c r="P26" s="787"/>
      <c r="Q26" s="554">
        <v>94</v>
      </c>
      <c r="R26" s="787"/>
      <c r="S26" s="787"/>
      <c r="T26" s="554">
        <v>2</v>
      </c>
      <c r="U26" s="787"/>
      <c r="V26" s="787"/>
      <c r="W26" s="554">
        <v>524</v>
      </c>
      <c r="X26" s="554"/>
      <c r="Z26" s="554">
        <v>-853</v>
      </c>
    </row>
    <row r="27" spans="1:27" ht="12" customHeight="1" x14ac:dyDescent="0.2">
      <c r="A27" s="1646" t="s">
        <v>198</v>
      </c>
      <c r="B27" s="1646"/>
      <c r="E27" s="555">
        <v>-10</v>
      </c>
      <c r="F27" s="787"/>
      <c r="G27" s="787"/>
      <c r="H27" s="555">
        <v>0</v>
      </c>
      <c r="I27" s="787"/>
      <c r="J27" s="787"/>
      <c r="K27" s="555">
        <v>0</v>
      </c>
      <c r="L27" s="787"/>
      <c r="M27" s="787"/>
      <c r="N27" s="555">
        <v>0</v>
      </c>
      <c r="O27" s="787"/>
      <c r="P27" s="787"/>
      <c r="Q27" s="555">
        <v>3</v>
      </c>
      <c r="R27" s="787"/>
      <c r="S27" s="787"/>
      <c r="T27" s="555">
        <v>0</v>
      </c>
      <c r="U27" s="787"/>
      <c r="V27" s="787"/>
      <c r="W27" s="555">
        <v>-7</v>
      </c>
      <c r="X27" s="598"/>
      <c r="Z27" s="555">
        <v>16</v>
      </c>
    </row>
    <row r="28" spans="1:27" ht="14.1" customHeight="1" thickBot="1" x14ac:dyDescent="0.25">
      <c r="A28" s="1639" t="s">
        <v>147</v>
      </c>
      <c r="B28" s="1639"/>
      <c r="E28" s="599">
        <v>555</v>
      </c>
      <c r="F28" s="820"/>
      <c r="G28" s="638"/>
      <c r="H28" s="599">
        <v>11</v>
      </c>
      <c r="I28" s="820"/>
      <c r="J28" s="788"/>
      <c r="K28" s="599">
        <v>0</v>
      </c>
      <c r="L28" s="820"/>
      <c r="M28" s="788"/>
      <c r="N28" s="599">
        <v>4</v>
      </c>
      <c r="O28" s="820"/>
      <c r="P28" s="788"/>
      <c r="Q28" s="599">
        <v>106</v>
      </c>
      <c r="R28" s="820"/>
      <c r="S28" s="788"/>
      <c r="T28" s="599">
        <v>11</v>
      </c>
      <c r="U28" s="820"/>
      <c r="V28" s="788"/>
      <c r="W28" s="599">
        <v>687</v>
      </c>
      <c r="X28" s="600"/>
      <c r="Z28" s="387">
        <v>-922</v>
      </c>
    </row>
    <row r="29" spans="1:27" ht="12" customHeight="1" thickTop="1" x14ac:dyDescent="0.2">
      <c r="A29" s="1606"/>
      <c r="B29" s="1606"/>
      <c r="E29" s="361"/>
      <c r="F29" s="830"/>
      <c r="G29" s="362"/>
      <c r="H29" s="361"/>
      <c r="I29" s="830"/>
      <c r="J29" s="362"/>
      <c r="K29" s="361"/>
      <c r="L29" s="830"/>
      <c r="M29" s="362"/>
      <c r="N29" s="361"/>
      <c r="O29" s="830"/>
      <c r="P29" s="362"/>
      <c r="Q29" s="361"/>
      <c r="R29" s="830"/>
      <c r="S29" s="362"/>
      <c r="T29" s="361"/>
      <c r="U29" s="830"/>
      <c r="V29" s="362"/>
      <c r="W29" s="361"/>
      <c r="X29" s="361"/>
      <c r="Z29" s="361"/>
    </row>
    <row r="30" spans="1:27" ht="14.1" customHeight="1" x14ac:dyDescent="0.2">
      <c r="A30" s="1647" t="s">
        <v>578</v>
      </c>
      <c r="B30" s="1608"/>
      <c r="E30" s="362"/>
      <c r="F30" s="830"/>
      <c r="G30" s="362"/>
      <c r="H30" s="362"/>
      <c r="I30" s="830"/>
      <c r="J30" s="362"/>
      <c r="K30" s="362"/>
      <c r="L30" s="830"/>
      <c r="M30" s="362"/>
      <c r="N30" s="362"/>
      <c r="O30" s="830"/>
      <c r="P30" s="362"/>
      <c r="Q30" s="362"/>
      <c r="R30" s="830"/>
      <c r="S30" s="362"/>
      <c r="T30" s="362"/>
      <c r="U30" s="830"/>
      <c r="V30" s="362"/>
      <c r="W30" s="362"/>
      <c r="X30" s="362"/>
      <c r="Z30" s="362"/>
    </row>
    <row r="31" spans="1:27" ht="12" customHeight="1" x14ac:dyDescent="0.2">
      <c r="A31" s="1649" t="s">
        <v>204</v>
      </c>
      <c r="B31" s="1606"/>
      <c r="E31" s="362"/>
      <c r="F31" s="830"/>
      <c r="G31" s="362"/>
      <c r="H31" s="362"/>
      <c r="I31" s="830"/>
      <c r="J31" s="362"/>
      <c r="K31" s="362"/>
      <c r="L31" s="830"/>
      <c r="M31" s="362"/>
      <c r="N31" s="362"/>
      <c r="O31" s="830"/>
      <c r="P31" s="362"/>
      <c r="Q31" s="362"/>
      <c r="R31" s="830"/>
      <c r="S31" s="362"/>
      <c r="T31" s="362"/>
      <c r="U31" s="830"/>
      <c r="V31" s="362"/>
      <c r="W31" s="362"/>
      <c r="X31" s="362"/>
      <c r="Z31" s="362"/>
    </row>
    <row r="32" spans="1:27" ht="12" customHeight="1" x14ac:dyDescent="0.2">
      <c r="A32" s="1646" t="s">
        <v>194</v>
      </c>
      <c r="B32" s="1646"/>
      <c r="E32" s="819">
        <v>115</v>
      </c>
      <c r="F32" s="820"/>
      <c r="G32" s="788"/>
      <c r="H32" s="819">
        <v>0</v>
      </c>
      <c r="I32" s="820"/>
      <c r="J32" s="846"/>
      <c r="K32" s="819">
        <v>0</v>
      </c>
      <c r="L32" s="820"/>
      <c r="M32" s="846"/>
      <c r="N32" s="819">
        <v>0</v>
      </c>
      <c r="O32" s="820"/>
      <c r="P32" s="788"/>
      <c r="Q32" s="819">
        <v>28</v>
      </c>
      <c r="R32" s="820"/>
      <c r="S32" s="788"/>
      <c r="T32" s="819">
        <v>0</v>
      </c>
      <c r="U32" s="820"/>
      <c r="V32" s="842"/>
      <c r="W32" s="819">
        <v>143</v>
      </c>
      <c r="X32" s="819"/>
      <c r="Z32" s="375">
        <v>113</v>
      </c>
    </row>
    <row r="33" spans="1:27" ht="12" customHeight="1" x14ac:dyDescent="0.2">
      <c r="A33" s="1646" t="s">
        <v>192</v>
      </c>
      <c r="B33" s="1646"/>
      <c r="E33" s="554">
        <v>257</v>
      </c>
      <c r="F33" s="787"/>
      <c r="G33" s="787"/>
      <c r="H33" s="554">
        <v>0</v>
      </c>
      <c r="I33" s="787"/>
      <c r="J33" s="787"/>
      <c r="K33" s="554">
        <v>0</v>
      </c>
      <c r="L33" s="787"/>
      <c r="M33" s="787"/>
      <c r="N33" s="554">
        <v>0</v>
      </c>
      <c r="O33" s="787"/>
      <c r="P33" s="787"/>
      <c r="Q33" s="554">
        <v>83</v>
      </c>
      <c r="R33" s="787"/>
      <c r="S33" s="787"/>
      <c r="T33" s="554">
        <v>0</v>
      </c>
      <c r="U33" s="787"/>
      <c r="V33" s="787"/>
      <c r="W33" s="554">
        <v>340</v>
      </c>
      <c r="X33" s="554"/>
      <c r="Z33" s="380">
        <v>261</v>
      </c>
    </row>
    <row r="34" spans="1:27" ht="12" customHeight="1" x14ac:dyDescent="0.2">
      <c r="A34" s="1646" t="s">
        <v>207</v>
      </c>
      <c r="B34" s="1646"/>
      <c r="E34" s="555">
        <v>4786</v>
      </c>
      <c r="F34" s="787"/>
      <c r="G34" s="787"/>
      <c r="H34" s="555">
        <v>0</v>
      </c>
      <c r="I34" s="787"/>
      <c r="J34" s="787"/>
      <c r="K34" s="555">
        <v>0</v>
      </c>
      <c r="L34" s="787"/>
      <c r="M34" s="787"/>
      <c r="N34" s="555">
        <v>0</v>
      </c>
      <c r="O34" s="787"/>
      <c r="P34" s="787"/>
      <c r="Q34" s="555">
        <v>3438</v>
      </c>
      <c r="R34" s="787"/>
      <c r="S34" s="787"/>
      <c r="T34" s="555">
        <v>2</v>
      </c>
      <c r="U34" s="787"/>
      <c r="V34" s="787"/>
      <c r="W34" s="555">
        <v>8226</v>
      </c>
      <c r="X34" s="598"/>
      <c r="Z34" s="384">
        <v>7663</v>
      </c>
    </row>
    <row r="35" spans="1:27" ht="14.1" customHeight="1" thickBot="1" x14ac:dyDescent="0.25">
      <c r="A35" s="1639" t="s">
        <v>147</v>
      </c>
      <c r="B35" s="1639"/>
      <c r="E35" s="599">
        <v>5158</v>
      </c>
      <c r="F35" s="820"/>
      <c r="G35" s="788"/>
      <c r="H35" s="599">
        <v>0</v>
      </c>
      <c r="I35" s="820"/>
      <c r="J35" s="788"/>
      <c r="K35" s="599">
        <v>0</v>
      </c>
      <c r="L35" s="820"/>
      <c r="M35" s="788"/>
      <c r="N35" s="599">
        <v>0</v>
      </c>
      <c r="O35" s="820"/>
      <c r="P35" s="788"/>
      <c r="Q35" s="599">
        <v>3549</v>
      </c>
      <c r="R35" s="820"/>
      <c r="S35" s="788"/>
      <c r="T35" s="599">
        <v>2</v>
      </c>
      <c r="U35" s="820"/>
      <c r="V35" s="788"/>
      <c r="W35" s="599">
        <v>8709</v>
      </c>
      <c r="X35" s="600"/>
      <c r="Z35" s="387">
        <v>8037</v>
      </c>
    </row>
    <row r="36" spans="1:27" ht="12" customHeight="1" thickTop="1" x14ac:dyDescent="0.2">
      <c r="A36" s="1606"/>
      <c r="B36" s="1606"/>
      <c r="E36" s="361"/>
      <c r="F36" s="830"/>
      <c r="G36" s="362"/>
      <c r="H36" s="361"/>
      <c r="I36" s="830"/>
      <c r="J36" s="362"/>
      <c r="K36" s="361"/>
      <c r="L36" s="830"/>
      <c r="M36" s="362"/>
      <c r="N36" s="361"/>
      <c r="O36" s="830"/>
      <c r="P36" s="362"/>
      <c r="Q36" s="361"/>
      <c r="R36" s="830"/>
      <c r="S36" s="362"/>
      <c r="T36" s="361"/>
      <c r="U36" s="830"/>
      <c r="V36" s="362"/>
      <c r="W36" s="361"/>
      <c r="X36" s="361"/>
      <c r="Z36" s="361"/>
    </row>
    <row r="37" spans="1:27" ht="12" customHeight="1" x14ac:dyDescent="0.2">
      <c r="A37" s="1649" t="s">
        <v>206</v>
      </c>
      <c r="B37" s="1606"/>
      <c r="E37" s="362"/>
      <c r="F37" s="830"/>
      <c r="G37" s="362"/>
      <c r="H37" s="362"/>
      <c r="I37" s="830"/>
      <c r="J37" s="362"/>
      <c r="K37" s="362"/>
      <c r="L37" s="830"/>
      <c r="M37" s="362"/>
      <c r="N37" s="362"/>
      <c r="O37" s="830"/>
      <c r="P37" s="362"/>
      <c r="Q37" s="362"/>
      <c r="R37" s="830"/>
      <c r="S37" s="362"/>
      <c r="T37" s="362"/>
      <c r="U37" s="830"/>
      <c r="V37" s="362"/>
      <c r="W37" s="362"/>
      <c r="X37" s="362"/>
      <c r="Z37" s="362"/>
    </row>
    <row r="38" spans="1:27" ht="12" customHeight="1" x14ac:dyDescent="0.2">
      <c r="A38" s="1646" t="s">
        <v>194</v>
      </c>
      <c r="B38" s="1646"/>
      <c r="E38" s="819">
        <v>1</v>
      </c>
      <c r="F38" s="820"/>
      <c r="G38" s="788"/>
      <c r="H38" s="819">
        <v>0</v>
      </c>
      <c r="I38" s="820"/>
      <c r="J38" s="846"/>
      <c r="K38" s="819">
        <v>0</v>
      </c>
      <c r="L38" s="820"/>
      <c r="M38" s="788"/>
      <c r="N38" s="819">
        <v>0</v>
      </c>
      <c r="O38" s="820"/>
      <c r="P38" s="788"/>
      <c r="Q38" s="819">
        <v>0</v>
      </c>
      <c r="R38" s="820"/>
      <c r="S38" s="788"/>
      <c r="T38" s="819">
        <v>0</v>
      </c>
      <c r="U38" s="820"/>
      <c r="V38" s="788"/>
      <c r="W38" s="819">
        <v>1</v>
      </c>
      <c r="X38" s="819"/>
      <c r="Z38" s="375">
        <v>3</v>
      </c>
    </row>
    <row r="39" spans="1:27" ht="12" customHeight="1" x14ac:dyDescent="0.2">
      <c r="A39" s="1646" t="s">
        <v>192</v>
      </c>
      <c r="B39" s="1646"/>
      <c r="E39" s="554">
        <v>-7</v>
      </c>
      <c r="F39" s="787"/>
      <c r="G39" s="787"/>
      <c r="H39" s="554">
        <v>0</v>
      </c>
      <c r="I39" s="787"/>
      <c r="J39" s="787"/>
      <c r="K39" s="554">
        <v>0</v>
      </c>
      <c r="L39" s="787"/>
      <c r="M39" s="787"/>
      <c r="N39" s="554">
        <v>0</v>
      </c>
      <c r="O39" s="787"/>
      <c r="P39" s="787"/>
      <c r="Q39" s="554">
        <v>-5</v>
      </c>
      <c r="R39" s="787"/>
      <c r="S39" s="787"/>
      <c r="T39" s="554">
        <v>0</v>
      </c>
      <c r="U39" s="787"/>
      <c r="V39" s="787"/>
      <c r="W39" s="554">
        <v>-12</v>
      </c>
      <c r="X39" s="554"/>
      <c r="Z39" s="554">
        <v>0</v>
      </c>
    </row>
    <row r="40" spans="1:27" ht="12" customHeight="1" x14ac:dyDescent="0.2">
      <c r="A40" s="1646" t="s">
        <v>207</v>
      </c>
      <c r="B40" s="1646"/>
      <c r="E40" s="555">
        <v>22</v>
      </c>
      <c r="F40" s="787"/>
      <c r="G40" s="787"/>
      <c r="H40" s="555">
        <v>0</v>
      </c>
      <c r="I40" s="787"/>
      <c r="J40" s="787"/>
      <c r="K40" s="555">
        <v>0</v>
      </c>
      <c r="L40" s="787"/>
      <c r="M40" s="787"/>
      <c r="N40" s="555">
        <v>0</v>
      </c>
      <c r="O40" s="787"/>
      <c r="P40" s="787"/>
      <c r="Q40" s="555">
        <v>9</v>
      </c>
      <c r="R40" s="787"/>
      <c r="S40" s="787"/>
      <c r="T40" s="555">
        <v>0</v>
      </c>
      <c r="U40" s="787"/>
      <c r="V40" s="787"/>
      <c r="W40" s="555">
        <v>31</v>
      </c>
      <c r="X40" s="598"/>
      <c r="Z40" s="384">
        <v>158</v>
      </c>
    </row>
    <row r="41" spans="1:27" ht="12" customHeight="1" x14ac:dyDescent="0.2">
      <c r="A41" s="1639" t="s">
        <v>191</v>
      </c>
      <c r="B41" s="1639"/>
      <c r="E41" s="601">
        <v>16</v>
      </c>
      <c r="F41" s="787"/>
      <c r="G41" s="787"/>
      <c r="H41" s="601">
        <v>0</v>
      </c>
      <c r="I41" s="787"/>
      <c r="J41" s="787"/>
      <c r="K41" s="601">
        <v>0</v>
      </c>
      <c r="L41" s="787"/>
      <c r="M41" s="787"/>
      <c r="N41" s="601">
        <v>0</v>
      </c>
      <c r="O41" s="787"/>
      <c r="P41" s="787"/>
      <c r="Q41" s="601">
        <v>4</v>
      </c>
      <c r="R41" s="787"/>
      <c r="S41" s="787"/>
      <c r="T41" s="601">
        <v>0</v>
      </c>
      <c r="U41" s="787"/>
      <c r="V41" s="787"/>
      <c r="W41" s="601">
        <v>20</v>
      </c>
      <c r="X41" s="598"/>
      <c r="Z41" s="386">
        <v>161</v>
      </c>
    </row>
    <row r="42" spans="1:27" ht="12" customHeight="1" x14ac:dyDescent="0.2">
      <c r="A42" s="1639" t="s">
        <v>210</v>
      </c>
      <c r="B42" s="1639"/>
      <c r="E42" s="555">
        <v>-11</v>
      </c>
      <c r="F42" s="787"/>
      <c r="G42" s="787"/>
      <c r="H42" s="555">
        <v>0</v>
      </c>
      <c r="I42" s="787"/>
      <c r="J42" s="787"/>
      <c r="K42" s="555">
        <v>0</v>
      </c>
      <c r="L42" s="787"/>
      <c r="M42" s="787"/>
      <c r="N42" s="555">
        <v>0</v>
      </c>
      <c r="O42" s="787"/>
      <c r="P42" s="787"/>
      <c r="Q42" s="555">
        <v>-9</v>
      </c>
      <c r="R42" s="787"/>
      <c r="S42" s="787"/>
      <c r="T42" s="555">
        <v>0</v>
      </c>
      <c r="U42" s="787"/>
      <c r="V42" s="787"/>
      <c r="W42" s="555">
        <v>-20</v>
      </c>
      <c r="X42" s="598"/>
      <c r="Z42" s="526">
        <v>-16</v>
      </c>
    </row>
    <row r="43" spans="1:27" ht="14.1" customHeight="1" thickBot="1" x14ac:dyDescent="0.25">
      <c r="A43" s="1616" t="s">
        <v>208</v>
      </c>
      <c r="B43" s="1616"/>
      <c r="E43" s="599">
        <v>5</v>
      </c>
      <c r="F43" s="820"/>
      <c r="G43" s="788"/>
      <c r="H43" s="599">
        <v>0</v>
      </c>
      <c r="I43" s="820"/>
      <c r="J43" s="846"/>
      <c r="K43" s="599">
        <v>0</v>
      </c>
      <c r="L43" s="820"/>
      <c r="M43" s="788"/>
      <c r="N43" s="599">
        <v>0</v>
      </c>
      <c r="O43" s="820"/>
      <c r="P43" s="788"/>
      <c r="Q43" s="599">
        <v>-5</v>
      </c>
      <c r="R43" s="820"/>
      <c r="S43" s="788"/>
      <c r="T43" s="599">
        <v>0</v>
      </c>
      <c r="U43" s="820"/>
      <c r="V43" s="788"/>
      <c r="W43" s="599">
        <v>0</v>
      </c>
      <c r="X43" s="600"/>
      <c r="Z43" s="847">
        <v>145</v>
      </c>
    </row>
    <row r="44" spans="1:27" ht="12" customHeight="1" thickTop="1" x14ac:dyDescent="0.2">
      <c r="A44" s="1606"/>
      <c r="B44" s="1606"/>
      <c r="E44" s="361"/>
      <c r="F44" s="830"/>
      <c r="G44" s="362"/>
      <c r="H44" s="361"/>
      <c r="I44" s="830"/>
      <c r="J44" s="362"/>
      <c r="K44" s="361"/>
      <c r="L44" s="830"/>
      <c r="M44" s="362"/>
      <c r="N44" s="361"/>
      <c r="O44" s="830"/>
      <c r="P44" s="362"/>
      <c r="Q44" s="361"/>
      <c r="R44" s="830"/>
      <c r="S44" s="362"/>
      <c r="T44" s="361"/>
      <c r="U44" s="830"/>
      <c r="V44" s="362"/>
      <c r="W44" s="361"/>
      <c r="X44" s="361"/>
      <c r="Z44" s="361"/>
    </row>
    <row r="45" spans="1:27" ht="12" customHeight="1" x14ac:dyDescent="0.2">
      <c r="A45" s="1649" t="s">
        <v>211</v>
      </c>
      <c r="B45" s="1606"/>
      <c r="E45" s="413">
        <v>0.45285488860070899</v>
      </c>
      <c r="F45" s="843" t="s">
        <v>239</v>
      </c>
      <c r="G45" s="48"/>
      <c r="H45" s="849" t="s">
        <v>648</v>
      </c>
      <c r="I45" s="843"/>
      <c r="J45" s="48"/>
      <c r="K45" s="849" t="s">
        <v>648</v>
      </c>
      <c r="L45" s="843"/>
      <c r="M45" s="48"/>
      <c r="N45" s="849" t="s">
        <v>648</v>
      </c>
      <c r="O45" s="843"/>
      <c r="P45" s="48"/>
      <c r="Q45" s="413">
        <v>-0.62595041865053103</v>
      </c>
      <c r="R45" s="843" t="s">
        <v>239</v>
      </c>
      <c r="S45" s="48"/>
      <c r="T45" s="772">
        <v>0</v>
      </c>
      <c r="U45" s="843" t="s">
        <v>239</v>
      </c>
      <c r="V45" s="48"/>
      <c r="W45" s="772">
        <v>0</v>
      </c>
      <c r="X45" s="844" t="s">
        <v>239</v>
      </c>
      <c r="Z45" s="413">
        <v>7.2</v>
      </c>
      <c r="AA45" s="844" t="s">
        <v>239</v>
      </c>
    </row>
    <row r="46" spans="1:27" ht="12" customHeight="1" x14ac:dyDescent="0.2">
      <c r="A46" s="1606"/>
      <c r="B46" s="1606"/>
      <c r="E46" s="362"/>
      <c r="F46" s="830"/>
      <c r="G46" s="362"/>
      <c r="H46" s="362"/>
      <c r="I46" s="830"/>
      <c r="J46" s="362"/>
      <c r="K46" s="362"/>
      <c r="L46" s="830"/>
      <c r="M46" s="362"/>
      <c r="N46" s="362"/>
      <c r="O46" s="830"/>
      <c r="P46" s="362"/>
      <c r="Q46" s="362"/>
      <c r="R46" s="830"/>
      <c r="S46" s="362"/>
      <c r="T46" s="362"/>
      <c r="U46" s="830"/>
      <c r="V46" s="362"/>
      <c r="W46" s="362"/>
      <c r="X46" s="362"/>
      <c r="Z46" s="362"/>
    </row>
    <row r="47" spans="1:27" ht="23.25" customHeight="1" x14ac:dyDescent="0.2">
      <c r="A47" s="1649" t="s">
        <v>217</v>
      </c>
      <c r="B47" s="1606"/>
      <c r="E47" s="362"/>
      <c r="F47" s="830"/>
      <c r="G47" s="362"/>
      <c r="H47" s="362"/>
      <c r="I47" s="830"/>
      <c r="J47" s="362"/>
      <c r="K47" s="362"/>
      <c r="L47" s="830"/>
      <c r="M47" s="362"/>
      <c r="N47" s="362"/>
      <c r="O47" s="830"/>
      <c r="P47" s="362"/>
      <c r="Q47" s="362"/>
      <c r="R47" s="830"/>
      <c r="S47" s="362"/>
      <c r="T47" s="362"/>
      <c r="U47" s="830"/>
      <c r="V47" s="362"/>
      <c r="W47" s="362"/>
      <c r="X47" s="362"/>
      <c r="Z47" s="362"/>
    </row>
    <row r="48" spans="1:27" ht="12" customHeight="1" x14ac:dyDescent="0.2">
      <c r="A48" s="1646" t="s">
        <v>195</v>
      </c>
      <c r="B48" s="1646"/>
      <c r="E48" s="819">
        <v>-2</v>
      </c>
      <c r="F48" s="820"/>
      <c r="G48" s="846"/>
      <c r="H48" s="819">
        <v>0</v>
      </c>
      <c r="I48" s="820"/>
      <c r="J48" s="846"/>
      <c r="K48" s="819">
        <v>0</v>
      </c>
      <c r="L48" s="820"/>
      <c r="M48" s="846"/>
      <c r="N48" s="819">
        <v>0</v>
      </c>
      <c r="O48" s="820"/>
      <c r="P48" s="846"/>
      <c r="Q48" s="819">
        <v>0</v>
      </c>
      <c r="R48" s="820"/>
      <c r="S48" s="846"/>
      <c r="T48" s="819">
        <v>0</v>
      </c>
      <c r="U48" s="820"/>
      <c r="V48" s="846"/>
      <c r="W48" s="819">
        <v>-2</v>
      </c>
      <c r="X48" s="819"/>
      <c r="Z48" s="819">
        <v>0</v>
      </c>
    </row>
    <row r="49" spans="1:26" ht="12" customHeight="1" x14ac:dyDescent="0.2">
      <c r="A49" s="1646" t="s">
        <v>196</v>
      </c>
      <c r="B49" s="1646"/>
      <c r="E49" s="554">
        <v>19</v>
      </c>
      <c r="F49" s="787"/>
      <c r="G49" s="787"/>
      <c r="H49" s="554">
        <v>0</v>
      </c>
      <c r="I49" s="787"/>
      <c r="J49" s="787"/>
      <c r="K49" s="554">
        <v>0</v>
      </c>
      <c r="L49" s="787"/>
      <c r="M49" s="787"/>
      <c r="N49" s="554">
        <v>0</v>
      </c>
      <c r="O49" s="787"/>
      <c r="P49" s="787"/>
      <c r="Q49" s="554">
        <v>25</v>
      </c>
      <c r="R49" s="787"/>
      <c r="S49" s="787"/>
      <c r="T49" s="554">
        <v>0</v>
      </c>
      <c r="U49" s="787"/>
      <c r="V49" s="787"/>
      <c r="W49" s="554">
        <v>44</v>
      </c>
      <c r="X49" s="554"/>
      <c r="Z49" s="554">
        <v>5</v>
      </c>
    </row>
    <row r="50" spans="1:26" ht="12" customHeight="1" x14ac:dyDescent="0.2">
      <c r="A50" s="1646" t="s">
        <v>197</v>
      </c>
      <c r="B50" s="1646"/>
      <c r="E50" s="554">
        <v>-2</v>
      </c>
      <c r="F50" s="787"/>
      <c r="G50" s="787"/>
      <c r="H50" s="554">
        <v>0</v>
      </c>
      <c r="I50" s="787"/>
      <c r="J50" s="787"/>
      <c r="K50" s="554">
        <v>0</v>
      </c>
      <c r="L50" s="787"/>
      <c r="M50" s="787"/>
      <c r="N50" s="554">
        <v>0</v>
      </c>
      <c r="O50" s="787"/>
      <c r="P50" s="787"/>
      <c r="Q50" s="554">
        <v>-1</v>
      </c>
      <c r="R50" s="787"/>
      <c r="S50" s="787"/>
      <c r="T50" s="554">
        <v>0</v>
      </c>
      <c r="U50" s="787"/>
      <c r="V50" s="787"/>
      <c r="W50" s="554">
        <v>-3</v>
      </c>
      <c r="X50" s="554"/>
      <c r="Z50" s="554">
        <v>13</v>
      </c>
    </row>
    <row r="51" spans="1:26" ht="12" customHeight="1" x14ac:dyDescent="0.2">
      <c r="A51" s="1646" t="s">
        <v>198</v>
      </c>
      <c r="B51" s="1646"/>
      <c r="E51" s="555">
        <v>-16</v>
      </c>
      <c r="F51" s="787"/>
      <c r="G51" s="787"/>
      <c r="H51" s="555">
        <v>0</v>
      </c>
      <c r="I51" s="787"/>
      <c r="J51" s="787"/>
      <c r="K51" s="555">
        <v>0</v>
      </c>
      <c r="L51" s="787"/>
      <c r="M51" s="787"/>
      <c r="N51" s="555">
        <v>0</v>
      </c>
      <c r="O51" s="787"/>
      <c r="P51" s="787"/>
      <c r="Q51" s="555">
        <v>-8</v>
      </c>
      <c r="R51" s="787"/>
      <c r="S51" s="787"/>
      <c r="T51" s="555">
        <v>0</v>
      </c>
      <c r="U51" s="787"/>
      <c r="V51" s="787"/>
      <c r="W51" s="555">
        <v>-24</v>
      </c>
      <c r="X51" s="598"/>
      <c r="Z51" s="555">
        <v>10</v>
      </c>
    </row>
    <row r="52" spans="1:26" ht="12" customHeight="1" thickBot="1" x14ac:dyDescent="0.25">
      <c r="A52" s="1639" t="s">
        <v>147</v>
      </c>
      <c r="B52" s="1639"/>
      <c r="E52" s="599">
        <v>-1</v>
      </c>
      <c r="F52" s="820"/>
      <c r="G52" s="788"/>
      <c r="H52" s="599">
        <v>0</v>
      </c>
      <c r="I52" s="820"/>
      <c r="J52" s="846"/>
      <c r="K52" s="599">
        <v>0</v>
      </c>
      <c r="L52" s="820"/>
      <c r="M52" s="846"/>
      <c r="N52" s="599">
        <v>0</v>
      </c>
      <c r="O52" s="820"/>
      <c r="P52" s="788"/>
      <c r="Q52" s="599">
        <v>16</v>
      </c>
      <c r="R52" s="820"/>
      <c r="S52" s="788"/>
      <c r="T52" s="599">
        <v>0</v>
      </c>
      <c r="U52" s="820"/>
      <c r="V52" s="788"/>
      <c r="W52" s="599">
        <v>15</v>
      </c>
      <c r="X52" s="600"/>
      <c r="Z52" s="599">
        <v>28</v>
      </c>
    </row>
    <row r="53" spans="1:26" ht="12" customHeight="1" thickTop="1" x14ac:dyDescent="0.2">
      <c r="E53" s="344"/>
      <c r="H53" s="344"/>
      <c r="K53" s="344"/>
      <c r="N53" s="344"/>
      <c r="Q53" s="344"/>
      <c r="T53" s="344"/>
      <c r="W53" s="344"/>
      <c r="X53" s="344"/>
    </row>
    <row r="54" spans="1:26" ht="12" customHeight="1" x14ac:dyDescent="0.2">
      <c r="Y54" s="335"/>
    </row>
    <row r="55" spans="1:26" ht="15.75" customHeight="1" x14ac:dyDescent="0.2">
      <c r="A55" s="850" t="s">
        <v>333</v>
      </c>
      <c r="B55" s="1648" t="s">
        <v>212</v>
      </c>
      <c r="C55" s="1648"/>
      <c r="D55" s="1648"/>
      <c r="E55" s="1648"/>
      <c r="F55" s="1648"/>
      <c r="G55" s="1648"/>
      <c r="H55" s="1648"/>
      <c r="I55" s="1648"/>
      <c r="J55" s="1648"/>
      <c r="K55" s="1648"/>
      <c r="L55" s="1648"/>
      <c r="M55" s="1648"/>
      <c r="N55" s="1648"/>
      <c r="O55" s="1648"/>
      <c r="P55" s="1648"/>
      <c r="Q55" s="1648"/>
      <c r="R55" s="1648"/>
      <c r="S55" s="1648"/>
      <c r="T55" s="1648"/>
      <c r="U55" s="1648"/>
      <c r="V55" s="1648"/>
      <c r="W55" s="1648"/>
      <c r="X55" s="1648"/>
      <c r="Y55" s="1648"/>
      <c r="Z55" s="1648"/>
    </row>
    <row r="56" spans="1:26" ht="15.75" customHeight="1" x14ac:dyDescent="0.2">
      <c r="A56" s="850" t="s">
        <v>330</v>
      </c>
      <c r="B56" s="1648" t="s">
        <v>186</v>
      </c>
      <c r="C56" s="1648"/>
      <c r="D56" s="1648"/>
      <c r="E56" s="1648"/>
      <c r="F56" s="1648"/>
      <c r="G56" s="1648"/>
      <c r="H56" s="1648"/>
      <c r="I56" s="1648"/>
      <c r="J56" s="1648"/>
      <c r="K56" s="1648"/>
      <c r="L56" s="1648"/>
      <c r="M56" s="1648"/>
      <c r="N56" s="1648"/>
      <c r="O56" s="1648"/>
      <c r="P56" s="1648"/>
      <c r="Q56" s="1648"/>
      <c r="R56" s="1648"/>
      <c r="S56" s="1648"/>
      <c r="T56" s="1648"/>
      <c r="U56" s="1648"/>
      <c r="V56" s="1648"/>
      <c r="W56" s="1648"/>
      <c r="X56" s="1648"/>
      <c r="Y56" s="1648"/>
      <c r="Z56" s="1648"/>
    </row>
    <row r="57" spans="1:26" ht="15.75" customHeight="1" x14ac:dyDescent="0.2">
      <c r="A57" s="850" t="s">
        <v>332</v>
      </c>
      <c r="B57" s="1648" t="s">
        <v>213</v>
      </c>
      <c r="C57" s="1648"/>
      <c r="D57" s="1648"/>
      <c r="E57" s="1648"/>
      <c r="F57" s="1648"/>
      <c r="G57" s="1648"/>
      <c r="H57" s="1648"/>
      <c r="I57" s="1648"/>
      <c r="J57" s="1648"/>
      <c r="K57" s="1648"/>
      <c r="L57" s="1648"/>
      <c r="M57" s="1648"/>
      <c r="N57" s="1648"/>
      <c r="O57" s="1648"/>
      <c r="P57" s="1648"/>
      <c r="Q57" s="1648"/>
      <c r="R57" s="1648"/>
      <c r="S57" s="1648"/>
      <c r="T57" s="1648"/>
      <c r="U57" s="1648"/>
      <c r="V57" s="1648"/>
      <c r="W57" s="1648"/>
      <c r="X57" s="1648"/>
      <c r="Y57" s="1648"/>
      <c r="Z57" s="1648"/>
    </row>
    <row r="58" spans="1:26" ht="15.75" customHeight="1" x14ac:dyDescent="0.2">
      <c r="A58" s="850" t="s">
        <v>334</v>
      </c>
      <c r="B58" s="1648" t="s">
        <v>214</v>
      </c>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c r="Z58" s="1648"/>
    </row>
    <row r="59" spans="1:26" ht="15.75" customHeight="1" x14ac:dyDescent="0.2">
      <c r="A59" s="850" t="s">
        <v>335</v>
      </c>
      <c r="B59" s="1648" t="s">
        <v>215</v>
      </c>
      <c r="C59" s="1648"/>
      <c r="D59" s="1648"/>
      <c r="E59" s="1648"/>
      <c r="F59" s="1648"/>
      <c r="G59" s="1648"/>
      <c r="H59" s="1648"/>
      <c r="I59" s="1648"/>
      <c r="J59" s="1648"/>
      <c r="K59" s="1648"/>
      <c r="L59" s="1648"/>
      <c r="M59" s="1648"/>
      <c r="N59" s="1648"/>
      <c r="O59" s="1648"/>
      <c r="P59" s="1648"/>
      <c r="Q59" s="1648"/>
      <c r="R59" s="1648"/>
      <c r="S59" s="1648"/>
      <c r="T59" s="1648"/>
      <c r="U59" s="1648"/>
      <c r="V59" s="1648"/>
      <c r="W59" s="1648"/>
      <c r="X59" s="1648"/>
      <c r="Y59" s="1648"/>
      <c r="Z59" s="1648"/>
    </row>
  </sheetData>
  <customSheetViews>
    <customSheetView guid="{37FF72F6-90B1-42B8-8DBF-DD3FAC5BA85D}" fitToPage="1">
      <selection sqref="A1:XFD1048576"/>
      <pageMargins left="0.25" right="0.25" top="0.5" bottom="0.5" header="0.3" footer="0.3"/>
      <printOptions horizontalCentered="1"/>
      <pageSetup scale="68" orientation="landscape" r:id="rId1"/>
      <headerFooter>
        <oddFooter>&amp;L&amp;K0070C0The Allstate Corporation 4Q19 Supplement&amp;R&amp;K000000&amp;A</oddFooter>
      </headerFooter>
    </customSheetView>
    <customSheetView guid="{2C9B2C1A-81A6-48A3-8FB1-DCFE0A20C29C}" fitToPage="1">
      <selection activeCell="B62" sqref="B62:AF62"/>
      <pageMargins left="0.25" right="0.25" top="0.5" bottom="0.5" header="0.3" footer="0.3"/>
      <printOptions horizontalCentered="1"/>
      <pageSetup scale="68" orientation="landscape" r:id="rId2"/>
      <headerFooter>
        <oddFooter>&amp;L&amp;K0070C0The Allstate Corporation 4Q19 Supplement&amp;R&amp;K000000&amp;A</oddFooter>
      </headerFooter>
    </customSheetView>
    <customSheetView guid="{890510C0-555E-4CA3-90D8-F97D8CDBC7E8}" fitToPage="1">
      <selection sqref="A1:Z1"/>
      <pageMargins left="0.25" right="0.25" top="0.5" bottom="0.5" header="0.3" footer="0.3"/>
      <printOptions horizontalCentered="1"/>
      <pageSetup scale="68" orientation="landscape" r:id="rId3"/>
      <headerFooter>
        <oddFooter>&amp;L&amp;K0070C0The Allstate Corporation 4Q19 Supplement&amp;R&amp;K000000&amp;A</oddFooter>
      </headerFooter>
    </customSheetView>
    <customSheetView guid="{D0B20ABF-5FBA-4802-BB92-8148C3F1B1AD}" fitToPage="1">
      <selection sqref="A1:Z1"/>
      <pageMargins left="0.25" right="0.25" top="0.5" bottom="0.5" header="0.3" footer="0.3"/>
      <printOptions horizontalCentered="1"/>
      <pageSetup scale="68" orientation="landscape" r:id="rId4"/>
      <headerFooter>
        <oddFooter>&amp;L&amp;K0070C0The Allstate Corporation 4Q19 Supplement&amp;R&amp;K000000&amp;A</oddFooter>
      </headerFooter>
    </customSheetView>
    <customSheetView guid="{0B7FDDCE-76D6-4341-B795-862A34477CB3}" fitToPage="1">
      <selection sqref="A1:Z1"/>
      <pageMargins left="0.25" right="0.25" top="0.5" bottom="0.5" header="0.3" footer="0.3"/>
      <printOptions horizontalCentered="1"/>
      <pageSetup scale="68" orientation="landscape" r:id="rId5"/>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68" orientation="landscape" r:id="rId6"/>
      <headerFooter>
        <oddFooter>&amp;L&amp;K0070C0The Allstate Corporation 4Q19 Supplement&amp;R&amp;K000000&amp;A</oddFooter>
      </headerFooter>
    </customSheetView>
  </customSheetViews>
  <mergeCells count="57">
    <mergeCell ref="B59:Z59"/>
    <mergeCell ref="A51:B51"/>
    <mergeCell ref="A52:B52"/>
    <mergeCell ref="B55:Z55"/>
    <mergeCell ref="B56:Z56"/>
    <mergeCell ref="B57:Z57"/>
    <mergeCell ref="B58:Z58"/>
    <mergeCell ref="A50:B50"/>
    <mergeCell ref="A41:B41"/>
    <mergeCell ref="A42:B42"/>
    <mergeCell ref="A43:B43"/>
    <mergeCell ref="A44:B44"/>
    <mergeCell ref="A45:B45"/>
    <mergeCell ref="A46:B46"/>
    <mergeCell ref="A47:B47"/>
    <mergeCell ref="A48:B48"/>
    <mergeCell ref="A49:B49"/>
    <mergeCell ref="A40:B40"/>
    <mergeCell ref="A29:B29"/>
    <mergeCell ref="A30:B30"/>
    <mergeCell ref="A31:B31"/>
    <mergeCell ref="A32:B32"/>
    <mergeCell ref="A33:B33"/>
    <mergeCell ref="A34:B34"/>
    <mergeCell ref="A35:B35"/>
    <mergeCell ref="A36:B36"/>
    <mergeCell ref="A37:B37"/>
    <mergeCell ref="A38:B38"/>
    <mergeCell ref="A39:B39"/>
    <mergeCell ref="A28:B28"/>
    <mergeCell ref="A19:B19"/>
    <mergeCell ref="A20:B20"/>
    <mergeCell ref="A21:B21"/>
    <mergeCell ref="A22:B22"/>
    <mergeCell ref="A23:B23"/>
    <mergeCell ref="A24:B24"/>
    <mergeCell ref="A25:B25"/>
    <mergeCell ref="A26:B26"/>
    <mergeCell ref="A27:B27"/>
    <mergeCell ref="A18:B18"/>
    <mergeCell ref="A7:B7"/>
    <mergeCell ref="A8:B8"/>
    <mergeCell ref="A9:B9"/>
    <mergeCell ref="A10:B10"/>
    <mergeCell ref="A11:B11"/>
    <mergeCell ref="A12:B12"/>
    <mergeCell ref="A13:B13"/>
    <mergeCell ref="A14:B14"/>
    <mergeCell ref="A15:B15"/>
    <mergeCell ref="A16:B16"/>
    <mergeCell ref="A17:B17"/>
    <mergeCell ref="A6:B6"/>
    <mergeCell ref="A1:Z1"/>
    <mergeCell ref="A2:Z2"/>
    <mergeCell ref="Z3:Z4"/>
    <mergeCell ref="A4:B4"/>
    <mergeCell ref="E4:W4"/>
  </mergeCells>
  <printOptions horizontalCentered="1"/>
  <pageMargins left="0.25" right="0.25" top="0.5" bottom="0.5" header="0.3" footer="0.3"/>
  <pageSetup scale="68" orientation="landscape" r:id="rId7"/>
  <headerFooter>
    <oddFooter>&amp;L&amp;K0070C0The Allstate Corporation 4Q19 Supplement&amp;R&amp;K000000&amp;A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4EF1-671C-4496-9641-9EDAB300BC19}">
  <sheetPr>
    <pageSetUpPr fitToPage="1"/>
  </sheetPr>
  <dimension ref="A1:AA59"/>
  <sheetViews>
    <sheetView zoomScaleNormal="100" workbookViewId="0">
      <selection sqref="A1:Z1"/>
    </sheetView>
  </sheetViews>
  <sheetFormatPr defaultColWidth="13.7109375" defaultRowHeight="12.75" x14ac:dyDescent="0.2"/>
  <cols>
    <col min="1" max="1" width="3" style="335" customWidth="1"/>
    <col min="2" max="2" width="40.7109375" style="335" customWidth="1"/>
    <col min="3" max="4" width="2.42578125" style="335" customWidth="1"/>
    <col min="5" max="5" width="11.85546875" style="335" customWidth="1"/>
    <col min="6" max="6" width="2.42578125" style="806" customWidth="1"/>
    <col min="7" max="7" width="2.42578125" style="335" customWidth="1"/>
    <col min="8" max="8" width="11.85546875" style="335" customWidth="1"/>
    <col min="9" max="9" width="2.42578125" style="806" customWidth="1"/>
    <col min="10" max="10" width="2.42578125" style="335" customWidth="1"/>
    <col min="11" max="11" width="11.85546875" style="335" customWidth="1"/>
    <col min="12" max="12" width="2.42578125" style="806" customWidth="1"/>
    <col min="13" max="13" width="2.42578125" style="335" customWidth="1"/>
    <col min="14" max="14" width="11.85546875" style="335" customWidth="1"/>
    <col min="15" max="15" width="2.42578125" style="806" customWidth="1"/>
    <col min="16" max="16" width="2.42578125" style="335" customWidth="1"/>
    <col min="17" max="17" width="11.85546875" style="335" customWidth="1"/>
    <col min="18" max="18" width="2.42578125" style="806" customWidth="1"/>
    <col min="19" max="19" width="2.42578125" style="335" customWidth="1"/>
    <col min="20" max="20" width="11.85546875" style="335" customWidth="1"/>
    <col min="21" max="21" width="2.42578125" style="806" customWidth="1"/>
    <col min="22" max="22" width="2.42578125" style="335" customWidth="1"/>
    <col min="23" max="23" width="11.85546875" style="335" customWidth="1"/>
    <col min="24" max="24" width="2.42578125" style="335" customWidth="1"/>
    <col min="25" max="25" width="2.42578125" style="806" customWidth="1"/>
    <col min="26" max="26" width="17.28515625" style="335" customWidth="1"/>
    <col min="27" max="27" width="2.28515625" style="335" customWidth="1"/>
    <col min="28" max="16384" width="13.7109375" style="335"/>
  </cols>
  <sheetData>
    <row r="1" spans="1:26" ht="13.5" customHeight="1" x14ac:dyDescent="0.25">
      <c r="A1" s="1620" t="s">
        <v>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row>
    <row r="2" spans="1:26" ht="13.5" customHeight="1" x14ac:dyDescent="0.25">
      <c r="A2" s="1620" t="s">
        <v>477</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row>
    <row r="3" spans="1:26" ht="24" customHeight="1" x14ac:dyDescent="0.2">
      <c r="Z3" s="1711" t="s">
        <v>628</v>
      </c>
    </row>
    <row r="4" spans="1:26" ht="12.75" customHeight="1" x14ac:dyDescent="0.2">
      <c r="A4" s="1652" t="s">
        <v>45</v>
      </c>
      <c r="B4" s="1606"/>
      <c r="E4" s="1706" t="s">
        <v>627</v>
      </c>
      <c r="F4" s="1706"/>
      <c r="G4" s="1706"/>
      <c r="H4" s="1706"/>
      <c r="I4" s="1706"/>
      <c r="J4" s="1706"/>
      <c r="K4" s="1706"/>
      <c r="L4" s="1706"/>
      <c r="M4" s="1706"/>
      <c r="N4" s="1706"/>
      <c r="O4" s="1706"/>
      <c r="P4" s="1706"/>
      <c r="Q4" s="1706"/>
      <c r="R4" s="1706"/>
      <c r="S4" s="1706"/>
      <c r="T4" s="1706"/>
      <c r="U4" s="1706"/>
      <c r="V4" s="1706"/>
      <c r="W4" s="1706"/>
      <c r="Z4" s="1706"/>
    </row>
    <row r="5" spans="1:26" ht="26.25" customHeight="1" x14ac:dyDescent="0.2">
      <c r="D5" s="345"/>
      <c r="E5" s="840" t="s">
        <v>53</v>
      </c>
      <c r="F5" s="841"/>
      <c r="G5" s="766"/>
      <c r="H5" s="840" t="s">
        <v>54</v>
      </c>
      <c r="I5" s="841"/>
      <c r="J5" s="766"/>
      <c r="K5" s="840" t="s">
        <v>238</v>
      </c>
      <c r="L5" s="841"/>
      <c r="M5" s="766"/>
      <c r="N5" s="840" t="s">
        <v>49</v>
      </c>
      <c r="O5" s="841"/>
      <c r="P5" s="766"/>
      <c r="Q5" s="840" t="s">
        <v>50</v>
      </c>
      <c r="R5" s="841"/>
      <c r="S5" s="766"/>
      <c r="T5" s="840" t="s">
        <v>55</v>
      </c>
      <c r="U5" s="841"/>
      <c r="V5" s="766"/>
      <c r="W5" s="840" t="s">
        <v>147</v>
      </c>
      <c r="X5" s="339"/>
      <c r="Z5" s="840" t="s">
        <v>147</v>
      </c>
    </row>
    <row r="6" spans="1:26" ht="14.1" customHeight="1" x14ac:dyDescent="0.2">
      <c r="A6" s="1647" t="s">
        <v>577</v>
      </c>
      <c r="B6" s="1608"/>
      <c r="E6" s="344"/>
      <c r="H6" s="344"/>
      <c r="K6" s="344"/>
      <c r="N6" s="344"/>
      <c r="Q6" s="344"/>
      <c r="T6" s="344"/>
      <c r="W6" s="344"/>
      <c r="X6" s="344"/>
      <c r="Z6" s="341"/>
    </row>
    <row r="7" spans="1:26" ht="12" customHeight="1" x14ac:dyDescent="0.2">
      <c r="A7" s="1649" t="s">
        <v>204</v>
      </c>
      <c r="B7" s="1606"/>
    </row>
    <row r="8" spans="1:26" ht="12" customHeight="1" x14ac:dyDescent="0.2">
      <c r="A8" s="1646" t="s">
        <v>205</v>
      </c>
      <c r="B8" s="1646"/>
      <c r="E8" s="819">
        <v>36770</v>
      </c>
      <c r="F8" s="820"/>
      <c r="G8" s="788"/>
      <c r="H8" s="819">
        <v>1234</v>
      </c>
      <c r="I8" s="820"/>
      <c r="J8" s="788"/>
      <c r="K8" s="819">
        <v>11704</v>
      </c>
      <c r="L8" s="820"/>
      <c r="M8" s="788"/>
      <c r="N8" s="819">
        <v>1861</v>
      </c>
      <c r="O8" s="820"/>
      <c r="P8" s="788"/>
      <c r="Q8" s="819">
        <v>17327</v>
      </c>
      <c r="R8" s="820"/>
      <c r="S8" s="788"/>
      <c r="T8" s="819">
        <v>1984</v>
      </c>
      <c r="U8" s="842"/>
      <c r="V8" s="788"/>
      <c r="W8" s="819">
        <v>70880</v>
      </c>
      <c r="X8" s="819"/>
      <c r="Z8" s="375">
        <v>67757</v>
      </c>
    </row>
    <row r="9" spans="1:26" ht="14.1" customHeight="1" x14ac:dyDescent="0.2">
      <c r="A9" s="1646" t="s">
        <v>245</v>
      </c>
      <c r="B9" s="1646"/>
      <c r="E9" s="554">
        <v>5663</v>
      </c>
      <c r="F9" s="787"/>
      <c r="G9" s="787"/>
      <c r="H9" s="554">
        <v>310</v>
      </c>
      <c r="I9" s="787"/>
      <c r="J9" s="787"/>
      <c r="K9" s="554">
        <v>210</v>
      </c>
      <c r="L9" s="787"/>
      <c r="M9" s="787"/>
      <c r="N9" s="554">
        <v>80</v>
      </c>
      <c r="O9" s="787"/>
      <c r="P9" s="787"/>
      <c r="Q9" s="554">
        <v>1217</v>
      </c>
      <c r="R9" s="787"/>
      <c r="S9" s="787"/>
      <c r="T9" s="554">
        <v>342</v>
      </c>
      <c r="U9" s="787"/>
      <c r="V9" s="787"/>
      <c r="W9" s="554">
        <v>7822</v>
      </c>
      <c r="X9" s="554"/>
      <c r="Z9" s="380">
        <v>4775</v>
      </c>
    </row>
    <row r="10" spans="1:26" ht="14.1" customHeight="1" x14ac:dyDescent="0.2">
      <c r="A10" s="1646" t="s">
        <v>246</v>
      </c>
      <c r="B10" s="1646"/>
      <c r="E10" s="555">
        <v>823</v>
      </c>
      <c r="F10" s="787"/>
      <c r="G10" s="787"/>
      <c r="H10" s="555">
        <v>0</v>
      </c>
      <c r="I10" s="787"/>
      <c r="J10" s="787"/>
      <c r="K10" s="555">
        <v>0</v>
      </c>
      <c r="L10" s="787"/>
      <c r="M10" s="787"/>
      <c r="N10" s="555">
        <v>0</v>
      </c>
      <c r="O10" s="787"/>
      <c r="P10" s="787"/>
      <c r="Q10" s="555">
        <v>128</v>
      </c>
      <c r="R10" s="787"/>
      <c r="S10" s="787"/>
      <c r="T10" s="555">
        <v>0</v>
      </c>
      <c r="U10" s="787"/>
      <c r="V10" s="787"/>
      <c r="W10" s="555">
        <v>951</v>
      </c>
      <c r="X10" s="598"/>
      <c r="Z10" s="384">
        <v>691</v>
      </c>
    </row>
    <row r="11" spans="1:26" ht="14.1" customHeight="1" thickBot="1" x14ac:dyDescent="0.25">
      <c r="A11" s="1639" t="s">
        <v>147</v>
      </c>
      <c r="B11" s="1639"/>
      <c r="E11" s="599">
        <v>43256</v>
      </c>
      <c r="F11" s="820"/>
      <c r="G11" s="788"/>
      <c r="H11" s="599">
        <v>1544</v>
      </c>
      <c r="I11" s="820"/>
      <c r="J11" s="788"/>
      <c r="K11" s="599">
        <v>11914</v>
      </c>
      <c r="L11" s="820"/>
      <c r="M11" s="788"/>
      <c r="N11" s="599">
        <v>1941</v>
      </c>
      <c r="O11" s="820"/>
      <c r="P11" s="788"/>
      <c r="Q11" s="599">
        <v>18672</v>
      </c>
      <c r="R11" s="820"/>
      <c r="S11" s="788"/>
      <c r="T11" s="599">
        <v>2326</v>
      </c>
      <c r="U11" s="820"/>
      <c r="V11" s="788"/>
      <c r="W11" s="599">
        <v>79653</v>
      </c>
      <c r="X11" s="600"/>
      <c r="Z11" s="388">
        <v>73223</v>
      </c>
    </row>
    <row r="12" spans="1:26" ht="12" customHeight="1" thickTop="1" x14ac:dyDescent="0.2">
      <c r="A12" s="1606"/>
      <c r="B12" s="1606"/>
      <c r="E12" s="361"/>
      <c r="F12" s="830"/>
      <c r="G12" s="362"/>
      <c r="H12" s="361"/>
      <c r="I12" s="830"/>
      <c r="J12" s="362"/>
      <c r="K12" s="361"/>
      <c r="L12" s="830"/>
      <c r="M12" s="362"/>
      <c r="N12" s="361"/>
      <c r="O12" s="830"/>
      <c r="P12" s="362"/>
      <c r="Q12" s="361"/>
      <c r="R12" s="830"/>
      <c r="S12" s="362"/>
      <c r="T12" s="361"/>
      <c r="U12" s="830"/>
      <c r="V12" s="362"/>
      <c r="W12" s="361"/>
      <c r="X12" s="361"/>
      <c r="Z12" s="390"/>
    </row>
    <row r="13" spans="1:26" ht="12" customHeight="1" x14ac:dyDescent="0.2">
      <c r="A13" s="1649" t="s">
        <v>206</v>
      </c>
      <c r="B13" s="1606"/>
      <c r="E13" s="362"/>
      <c r="F13" s="830"/>
      <c r="G13" s="362"/>
      <c r="H13" s="362"/>
      <c r="I13" s="830"/>
      <c r="J13" s="362"/>
      <c r="K13" s="362"/>
      <c r="L13" s="830"/>
      <c r="M13" s="362"/>
      <c r="N13" s="362"/>
      <c r="O13" s="830"/>
      <c r="P13" s="362"/>
      <c r="Q13" s="362"/>
      <c r="R13" s="830"/>
      <c r="S13" s="362"/>
      <c r="T13" s="362"/>
      <c r="U13" s="830"/>
      <c r="V13" s="362"/>
      <c r="W13" s="362"/>
      <c r="X13" s="362"/>
    </row>
    <row r="14" spans="1:26" ht="12" customHeight="1" x14ac:dyDescent="0.2">
      <c r="A14" s="1646" t="s">
        <v>194</v>
      </c>
      <c r="B14" s="1646"/>
      <c r="E14" s="819">
        <v>1193</v>
      </c>
      <c r="F14" s="820"/>
      <c r="G14" s="788"/>
      <c r="H14" s="819">
        <v>34</v>
      </c>
      <c r="I14" s="820"/>
      <c r="J14" s="788"/>
      <c r="K14" s="819">
        <v>532</v>
      </c>
      <c r="L14" s="820"/>
      <c r="M14" s="788"/>
      <c r="N14" s="819">
        <v>82</v>
      </c>
      <c r="O14" s="820"/>
      <c r="P14" s="788"/>
      <c r="Q14" s="819">
        <v>770</v>
      </c>
      <c r="R14" s="820"/>
      <c r="S14" s="788"/>
      <c r="T14" s="819">
        <v>67</v>
      </c>
      <c r="U14" s="820"/>
      <c r="V14" s="788"/>
      <c r="W14" s="819">
        <v>2678</v>
      </c>
      <c r="X14" s="819"/>
      <c r="Z14" s="375">
        <v>2561</v>
      </c>
    </row>
    <row r="15" spans="1:26" ht="12" customHeight="1" x14ac:dyDescent="0.2">
      <c r="A15" s="1646" t="s">
        <v>192</v>
      </c>
      <c r="B15" s="1646"/>
      <c r="E15" s="554">
        <v>154</v>
      </c>
      <c r="F15" s="787"/>
      <c r="G15" s="787"/>
      <c r="H15" s="554">
        <v>8</v>
      </c>
      <c r="I15" s="787"/>
      <c r="J15" s="787"/>
      <c r="K15" s="554">
        <v>4</v>
      </c>
      <c r="L15" s="787"/>
      <c r="M15" s="787"/>
      <c r="N15" s="554">
        <v>3</v>
      </c>
      <c r="O15" s="787"/>
      <c r="P15" s="787"/>
      <c r="Q15" s="554">
        <v>30</v>
      </c>
      <c r="R15" s="787"/>
      <c r="S15" s="787"/>
      <c r="T15" s="554">
        <v>9</v>
      </c>
      <c r="U15" s="787"/>
      <c r="V15" s="787"/>
      <c r="W15" s="554">
        <v>208</v>
      </c>
      <c r="X15" s="554"/>
      <c r="Z15" s="380">
        <v>169</v>
      </c>
    </row>
    <row r="16" spans="1:26" ht="12" customHeight="1" x14ac:dyDescent="0.2">
      <c r="A16" s="1646" t="s">
        <v>207</v>
      </c>
      <c r="B16" s="1646"/>
      <c r="E16" s="555">
        <v>7</v>
      </c>
      <c r="F16" s="787"/>
      <c r="G16" s="787"/>
      <c r="H16" s="555">
        <v>0</v>
      </c>
      <c r="I16" s="787"/>
      <c r="J16" s="787"/>
      <c r="K16" s="555">
        <v>0</v>
      </c>
      <c r="L16" s="787"/>
      <c r="M16" s="787"/>
      <c r="N16" s="555">
        <v>0</v>
      </c>
      <c r="O16" s="787"/>
      <c r="P16" s="787"/>
      <c r="Q16" s="555">
        <v>0</v>
      </c>
      <c r="R16" s="787"/>
      <c r="S16" s="787"/>
      <c r="T16" s="555">
        <v>0</v>
      </c>
      <c r="U16" s="787"/>
      <c r="V16" s="787"/>
      <c r="W16" s="555">
        <v>7</v>
      </c>
      <c r="X16" s="598"/>
      <c r="Z16" s="384">
        <v>4</v>
      </c>
    </row>
    <row r="17" spans="1:27" ht="12" customHeight="1" x14ac:dyDescent="0.2">
      <c r="A17" s="1639" t="s">
        <v>191</v>
      </c>
      <c r="B17" s="1639"/>
      <c r="E17" s="601">
        <v>1354</v>
      </c>
      <c r="F17" s="787"/>
      <c r="G17" s="787"/>
      <c r="H17" s="601">
        <v>42</v>
      </c>
      <c r="I17" s="787"/>
      <c r="J17" s="787"/>
      <c r="K17" s="601">
        <v>536</v>
      </c>
      <c r="L17" s="787"/>
      <c r="M17" s="787"/>
      <c r="N17" s="601">
        <v>85</v>
      </c>
      <c r="O17" s="787"/>
      <c r="P17" s="787"/>
      <c r="Q17" s="601">
        <v>800</v>
      </c>
      <c r="R17" s="787"/>
      <c r="S17" s="787"/>
      <c r="T17" s="601">
        <v>76</v>
      </c>
      <c r="U17" s="787"/>
      <c r="V17" s="787"/>
      <c r="W17" s="601">
        <v>2893</v>
      </c>
      <c r="X17" s="598"/>
      <c r="Z17" s="386">
        <v>2734</v>
      </c>
    </row>
    <row r="18" spans="1:27" ht="14.1" customHeight="1" x14ac:dyDescent="0.2">
      <c r="A18" s="1639" t="s">
        <v>247</v>
      </c>
      <c r="B18" s="1639"/>
      <c r="E18" s="555">
        <v>-7</v>
      </c>
      <c r="F18" s="787"/>
      <c r="G18" s="787"/>
      <c r="H18" s="555">
        <v>0</v>
      </c>
      <c r="I18" s="787"/>
      <c r="J18" s="787"/>
      <c r="K18" s="555">
        <v>0</v>
      </c>
      <c r="L18" s="787"/>
      <c r="M18" s="787"/>
      <c r="N18" s="555">
        <v>0</v>
      </c>
      <c r="O18" s="787"/>
      <c r="P18" s="787"/>
      <c r="Q18" s="555">
        <v>0</v>
      </c>
      <c r="R18" s="787"/>
      <c r="S18" s="787"/>
      <c r="T18" s="555">
        <v>0</v>
      </c>
      <c r="U18" s="787"/>
      <c r="V18" s="787"/>
      <c r="W18" s="555">
        <v>-7</v>
      </c>
      <c r="X18" s="598"/>
      <c r="Z18" s="384">
        <v>-7</v>
      </c>
    </row>
    <row r="19" spans="1:27" ht="14.1" customHeight="1" thickBot="1" x14ac:dyDescent="0.25">
      <c r="A19" s="1616" t="s">
        <v>208</v>
      </c>
      <c r="B19" s="1616"/>
      <c r="E19" s="599">
        <v>1347</v>
      </c>
      <c r="F19" s="820"/>
      <c r="G19" s="788"/>
      <c r="H19" s="599">
        <v>42</v>
      </c>
      <c r="I19" s="820"/>
      <c r="J19" s="788"/>
      <c r="K19" s="599">
        <v>536</v>
      </c>
      <c r="L19" s="820"/>
      <c r="M19" s="788"/>
      <c r="N19" s="599">
        <v>85</v>
      </c>
      <c r="O19" s="820"/>
      <c r="P19" s="788"/>
      <c r="Q19" s="599">
        <v>800</v>
      </c>
      <c r="R19" s="820"/>
      <c r="S19" s="788"/>
      <c r="T19" s="599">
        <v>76</v>
      </c>
      <c r="U19" s="820"/>
      <c r="V19" s="788"/>
      <c r="W19" s="599">
        <v>2886</v>
      </c>
      <c r="X19" s="600"/>
      <c r="Z19" s="388">
        <v>2727</v>
      </c>
    </row>
    <row r="20" spans="1:27" ht="12" customHeight="1" thickTop="1" x14ac:dyDescent="0.2">
      <c r="A20" s="1606"/>
      <c r="B20" s="1606"/>
      <c r="E20" s="361"/>
      <c r="F20" s="830"/>
      <c r="G20" s="362"/>
      <c r="H20" s="361"/>
      <c r="I20" s="830"/>
      <c r="J20" s="362"/>
      <c r="K20" s="361"/>
      <c r="L20" s="830"/>
      <c r="M20" s="362"/>
      <c r="N20" s="361"/>
      <c r="O20" s="830"/>
      <c r="P20" s="362"/>
      <c r="Q20" s="361"/>
      <c r="R20" s="830"/>
      <c r="S20" s="362"/>
      <c r="T20" s="361"/>
      <c r="U20" s="830"/>
      <c r="V20" s="362"/>
      <c r="W20" s="361"/>
      <c r="X20" s="361"/>
      <c r="Z20" s="390"/>
    </row>
    <row r="21" spans="1:27" ht="12" customHeight="1" x14ac:dyDescent="0.2">
      <c r="A21" s="1649" t="s">
        <v>209</v>
      </c>
      <c r="B21" s="1606"/>
      <c r="E21" s="413">
        <v>3.37856304359777</v>
      </c>
      <c r="F21" s="843" t="s">
        <v>239</v>
      </c>
      <c r="G21" s="48"/>
      <c r="H21" s="413">
        <v>3.0837027658886398</v>
      </c>
      <c r="I21" s="843" t="s">
        <v>239</v>
      </c>
      <c r="J21" s="48"/>
      <c r="K21" s="413">
        <v>4.8970357878085498</v>
      </c>
      <c r="L21" s="843" t="s">
        <v>239</v>
      </c>
      <c r="M21" s="48"/>
      <c r="N21" s="413">
        <v>4.52801652218219</v>
      </c>
      <c r="O21" s="843" t="s">
        <v>239</v>
      </c>
      <c r="P21" s="48"/>
      <c r="Q21" s="413">
        <v>4.4307160988502403</v>
      </c>
      <c r="R21" s="843" t="s">
        <v>239</v>
      </c>
      <c r="S21" s="48"/>
      <c r="T21" s="413">
        <v>3.0643373053231699</v>
      </c>
      <c r="U21" s="843" t="s">
        <v>239</v>
      </c>
      <c r="V21" s="48"/>
      <c r="W21" s="413">
        <v>3.8692327355268299</v>
      </c>
      <c r="X21" s="844" t="s">
        <v>239</v>
      </c>
      <c r="Z21" s="845">
        <v>3.7</v>
      </c>
      <c r="AA21" s="844" t="s">
        <v>239</v>
      </c>
    </row>
    <row r="22" spans="1:27" ht="12" customHeight="1" x14ac:dyDescent="0.2">
      <c r="A22" s="1606"/>
      <c r="B22" s="1606"/>
      <c r="E22" s="362"/>
      <c r="F22" s="830"/>
      <c r="G22" s="362"/>
      <c r="H22" s="362"/>
      <c r="I22" s="830"/>
      <c r="J22" s="362"/>
      <c r="K22" s="362"/>
      <c r="L22" s="830"/>
      <c r="M22" s="362"/>
      <c r="N22" s="362"/>
      <c r="O22" s="830"/>
      <c r="P22" s="362"/>
      <c r="Q22" s="362"/>
      <c r="R22" s="830"/>
      <c r="S22" s="362"/>
      <c r="T22" s="362"/>
      <c r="U22" s="830"/>
      <c r="V22" s="362"/>
      <c r="W22" s="362"/>
      <c r="X22" s="362"/>
    </row>
    <row r="23" spans="1:27" ht="24.75" customHeight="1" x14ac:dyDescent="0.2">
      <c r="A23" s="1649" t="s">
        <v>217</v>
      </c>
      <c r="B23" s="1606"/>
      <c r="E23" s="362"/>
      <c r="F23" s="830"/>
      <c r="G23" s="362"/>
      <c r="H23" s="362"/>
      <c r="I23" s="830"/>
      <c r="J23" s="362"/>
      <c r="K23" s="362"/>
      <c r="L23" s="830"/>
      <c r="M23" s="362"/>
      <c r="N23" s="362"/>
      <c r="O23" s="830"/>
      <c r="P23" s="362"/>
      <c r="Q23" s="362"/>
      <c r="R23" s="830"/>
      <c r="S23" s="362"/>
      <c r="T23" s="362"/>
      <c r="U23" s="830"/>
      <c r="V23" s="362"/>
      <c r="W23" s="362"/>
      <c r="X23" s="362"/>
    </row>
    <row r="24" spans="1:27" ht="12" customHeight="1" x14ac:dyDescent="0.2">
      <c r="A24" s="1646" t="s">
        <v>195</v>
      </c>
      <c r="B24" s="1646"/>
      <c r="E24" s="819">
        <v>-22</v>
      </c>
      <c r="F24" s="820"/>
      <c r="G24" s="842"/>
      <c r="H24" s="819">
        <v>0</v>
      </c>
      <c r="I24" s="820"/>
      <c r="J24" s="788"/>
      <c r="K24" s="819">
        <v>-1</v>
      </c>
      <c r="L24" s="820"/>
      <c r="M24" s="788"/>
      <c r="N24" s="819">
        <v>0</v>
      </c>
      <c r="O24" s="820"/>
      <c r="P24" s="788"/>
      <c r="Q24" s="819">
        <v>-18</v>
      </c>
      <c r="R24" s="820"/>
      <c r="S24" s="788"/>
      <c r="T24" s="819">
        <v>0</v>
      </c>
      <c r="U24" s="842"/>
      <c r="V24" s="788"/>
      <c r="W24" s="819">
        <v>-41</v>
      </c>
      <c r="X24" s="819"/>
      <c r="Z24" s="375">
        <v>-11</v>
      </c>
    </row>
    <row r="25" spans="1:27" ht="12" customHeight="1" x14ac:dyDescent="0.2">
      <c r="A25" s="1646" t="s">
        <v>196</v>
      </c>
      <c r="B25" s="1646"/>
      <c r="E25" s="554">
        <v>419</v>
      </c>
      <c r="F25" s="787"/>
      <c r="G25" s="787"/>
      <c r="H25" s="554">
        <v>11</v>
      </c>
      <c r="I25" s="787"/>
      <c r="J25" s="787"/>
      <c r="K25" s="554">
        <v>-8</v>
      </c>
      <c r="L25" s="787"/>
      <c r="M25" s="787"/>
      <c r="N25" s="554">
        <v>-1</v>
      </c>
      <c r="O25" s="787"/>
      <c r="P25" s="787"/>
      <c r="Q25" s="554">
        <v>40</v>
      </c>
      <c r="R25" s="787"/>
      <c r="S25" s="787"/>
      <c r="T25" s="554">
        <v>11</v>
      </c>
      <c r="U25" s="787"/>
      <c r="V25" s="787"/>
      <c r="W25" s="554">
        <v>472</v>
      </c>
      <c r="X25" s="554"/>
      <c r="Z25" s="380">
        <v>-222</v>
      </c>
    </row>
    <row r="26" spans="1:27" ht="12" customHeight="1" x14ac:dyDescent="0.2">
      <c r="A26" s="1646" t="s">
        <v>197</v>
      </c>
      <c r="B26" s="1646"/>
      <c r="E26" s="554">
        <v>1009</v>
      </c>
      <c r="F26" s="787"/>
      <c r="G26" s="787"/>
      <c r="H26" s="554">
        <v>21</v>
      </c>
      <c r="I26" s="787"/>
      <c r="J26" s="787"/>
      <c r="K26" s="554">
        <v>10</v>
      </c>
      <c r="L26" s="787"/>
      <c r="M26" s="787"/>
      <c r="N26" s="554">
        <v>13</v>
      </c>
      <c r="O26" s="787"/>
      <c r="P26" s="787"/>
      <c r="Q26" s="554">
        <v>275</v>
      </c>
      <c r="R26" s="787"/>
      <c r="S26" s="787"/>
      <c r="T26" s="554">
        <v>13</v>
      </c>
      <c r="U26" s="787"/>
      <c r="V26" s="787"/>
      <c r="W26" s="554">
        <v>1341</v>
      </c>
      <c r="X26" s="554"/>
      <c r="Z26" s="380">
        <v>-727</v>
      </c>
    </row>
    <row r="27" spans="1:27" ht="12" customHeight="1" x14ac:dyDescent="0.2">
      <c r="A27" s="1646" t="s">
        <v>198</v>
      </c>
      <c r="B27" s="1646"/>
      <c r="E27" s="555">
        <v>-30</v>
      </c>
      <c r="F27" s="787"/>
      <c r="G27" s="787"/>
      <c r="H27" s="555">
        <v>0</v>
      </c>
      <c r="I27" s="787"/>
      <c r="J27" s="787"/>
      <c r="K27" s="555">
        <v>0</v>
      </c>
      <c r="L27" s="787"/>
      <c r="M27" s="787"/>
      <c r="N27" s="555">
        <v>0</v>
      </c>
      <c r="O27" s="787"/>
      <c r="P27" s="787"/>
      <c r="Q27" s="555">
        <v>8</v>
      </c>
      <c r="R27" s="787"/>
      <c r="S27" s="787"/>
      <c r="T27" s="555">
        <v>0</v>
      </c>
      <c r="U27" s="787"/>
      <c r="V27" s="787"/>
      <c r="W27" s="555">
        <v>-22</v>
      </c>
      <c r="X27" s="598"/>
      <c r="Z27" s="384">
        <v>14</v>
      </c>
    </row>
    <row r="28" spans="1:27" ht="14.1" customHeight="1" thickBot="1" x14ac:dyDescent="0.25">
      <c r="A28" s="1639" t="s">
        <v>147</v>
      </c>
      <c r="B28" s="1639"/>
      <c r="E28" s="599">
        <v>1376</v>
      </c>
      <c r="F28" s="820"/>
      <c r="G28" s="638"/>
      <c r="H28" s="599">
        <v>32</v>
      </c>
      <c r="I28" s="820"/>
      <c r="J28" s="788"/>
      <c r="K28" s="599">
        <v>1</v>
      </c>
      <c r="L28" s="820"/>
      <c r="M28" s="788"/>
      <c r="N28" s="599">
        <v>12</v>
      </c>
      <c r="O28" s="820"/>
      <c r="P28" s="788"/>
      <c r="Q28" s="599">
        <v>305</v>
      </c>
      <c r="R28" s="820"/>
      <c r="S28" s="788"/>
      <c r="T28" s="599">
        <v>24</v>
      </c>
      <c r="U28" s="820"/>
      <c r="V28" s="788"/>
      <c r="W28" s="599">
        <v>1750</v>
      </c>
      <c r="X28" s="600"/>
      <c r="Z28" s="388">
        <v>-946</v>
      </c>
    </row>
    <row r="29" spans="1:27" ht="12" customHeight="1" thickTop="1" x14ac:dyDescent="0.2">
      <c r="A29" s="1606"/>
      <c r="B29" s="1606"/>
      <c r="E29" s="361"/>
      <c r="F29" s="830"/>
      <c r="G29" s="362"/>
      <c r="H29" s="361"/>
      <c r="I29" s="830"/>
      <c r="J29" s="362"/>
      <c r="K29" s="361"/>
      <c r="L29" s="830"/>
      <c r="M29" s="362"/>
      <c r="N29" s="361"/>
      <c r="O29" s="830"/>
      <c r="P29" s="362"/>
      <c r="Q29" s="361"/>
      <c r="R29" s="830"/>
      <c r="S29" s="362"/>
      <c r="T29" s="361"/>
      <c r="U29" s="830"/>
      <c r="V29" s="362"/>
      <c r="W29" s="361"/>
      <c r="X29" s="361"/>
      <c r="Z29" s="390"/>
    </row>
    <row r="30" spans="1:27" ht="14.1" customHeight="1" x14ac:dyDescent="0.2">
      <c r="A30" s="1647" t="s">
        <v>578</v>
      </c>
      <c r="B30" s="1608"/>
      <c r="E30" s="362"/>
      <c r="F30" s="830"/>
      <c r="G30" s="362"/>
      <c r="H30" s="362"/>
      <c r="I30" s="830"/>
      <c r="J30" s="362"/>
      <c r="K30" s="362"/>
      <c r="L30" s="830"/>
      <c r="M30" s="362"/>
      <c r="N30" s="362"/>
      <c r="O30" s="830"/>
      <c r="P30" s="362"/>
      <c r="Q30" s="362"/>
      <c r="R30" s="830"/>
      <c r="S30" s="362"/>
      <c r="T30" s="362"/>
      <c r="U30" s="830"/>
      <c r="V30" s="362"/>
      <c r="W30" s="362"/>
      <c r="X30" s="362"/>
    </row>
    <row r="31" spans="1:27" ht="12" customHeight="1" x14ac:dyDescent="0.2">
      <c r="A31" s="1649" t="s">
        <v>204</v>
      </c>
      <c r="B31" s="1606"/>
      <c r="E31" s="362"/>
      <c r="F31" s="830"/>
      <c r="G31" s="362"/>
      <c r="H31" s="362"/>
      <c r="I31" s="830"/>
      <c r="J31" s="362"/>
      <c r="K31" s="362"/>
      <c r="L31" s="830"/>
      <c r="M31" s="362"/>
      <c r="N31" s="362"/>
      <c r="O31" s="830"/>
      <c r="P31" s="362"/>
      <c r="Q31" s="362"/>
      <c r="R31" s="830"/>
      <c r="S31" s="362"/>
      <c r="T31" s="362"/>
      <c r="U31" s="830"/>
      <c r="V31" s="362"/>
      <c r="W31" s="362"/>
      <c r="X31" s="362"/>
    </row>
    <row r="32" spans="1:27" ht="12" customHeight="1" x14ac:dyDescent="0.2">
      <c r="A32" s="1646" t="s">
        <v>194</v>
      </c>
      <c r="B32" s="1646"/>
      <c r="E32" s="819">
        <v>115</v>
      </c>
      <c r="F32" s="820"/>
      <c r="G32" s="788"/>
      <c r="H32" s="819">
        <v>0</v>
      </c>
      <c r="I32" s="820"/>
      <c r="J32" s="846"/>
      <c r="K32" s="819">
        <v>0</v>
      </c>
      <c r="L32" s="820"/>
      <c r="M32" s="846"/>
      <c r="N32" s="819">
        <v>0</v>
      </c>
      <c r="O32" s="820"/>
      <c r="P32" s="788"/>
      <c r="Q32" s="819">
        <v>28</v>
      </c>
      <c r="R32" s="820"/>
      <c r="S32" s="788"/>
      <c r="T32" s="819">
        <v>0</v>
      </c>
      <c r="U32" s="820"/>
      <c r="V32" s="842"/>
      <c r="W32" s="819">
        <v>143</v>
      </c>
      <c r="X32" s="819"/>
      <c r="Z32" s="375">
        <v>113</v>
      </c>
    </row>
    <row r="33" spans="1:27" ht="12" customHeight="1" x14ac:dyDescent="0.2">
      <c r="A33" s="1646" t="s">
        <v>192</v>
      </c>
      <c r="B33" s="1646"/>
      <c r="E33" s="554">
        <v>257</v>
      </c>
      <c r="F33" s="787"/>
      <c r="G33" s="787"/>
      <c r="H33" s="554">
        <v>0</v>
      </c>
      <c r="I33" s="787"/>
      <c r="J33" s="787"/>
      <c r="K33" s="554">
        <v>0</v>
      </c>
      <c r="L33" s="787"/>
      <c r="M33" s="787"/>
      <c r="N33" s="554">
        <v>0</v>
      </c>
      <c r="O33" s="787"/>
      <c r="P33" s="787"/>
      <c r="Q33" s="554">
        <v>83</v>
      </c>
      <c r="R33" s="787"/>
      <c r="S33" s="787"/>
      <c r="T33" s="554">
        <v>0</v>
      </c>
      <c r="U33" s="787"/>
      <c r="V33" s="787"/>
      <c r="W33" s="554">
        <v>340</v>
      </c>
      <c r="X33" s="554"/>
      <c r="Z33" s="380">
        <v>261</v>
      </c>
    </row>
    <row r="34" spans="1:27" ht="12" customHeight="1" x14ac:dyDescent="0.2">
      <c r="A34" s="1646" t="s">
        <v>207</v>
      </c>
      <c r="B34" s="1646"/>
      <c r="E34" s="555">
        <v>4786</v>
      </c>
      <c r="F34" s="787"/>
      <c r="G34" s="787"/>
      <c r="H34" s="555">
        <v>0</v>
      </c>
      <c r="I34" s="787"/>
      <c r="J34" s="787"/>
      <c r="K34" s="555">
        <v>0</v>
      </c>
      <c r="L34" s="787"/>
      <c r="M34" s="787"/>
      <c r="N34" s="555">
        <v>0</v>
      </c>
      <c r="O34" s="787"/>
      <c r="P34" s="787"/>
      <c r="Q34" s="555">
        <v>3438</v>
      </c>
      <c r="R34" s="787"/>
      <c r="S34" s="787"/>
      <c r="T34" s="555">
        <v>2</v>
      </c>
      <c r="U34" s="787"/>
      <c r="V34" s="787"/>
      <c r="W34" s="555">
        <v>8226</v>
      </c>
      <c r="X34" s="598"/>
      <c r="Z34" s="384">
        <v>7663</v>
      </c>
    </row>
    <row r="35" spans="1:27" ht="14.1" customHeight="1" thickBot="1" x14ac:dyDescent="0.25">
      <c r="A35" s="1639" t="s">
        <v>147</v>
      </c>
      <c r="B35" s="1639"/>
      <c r="E35" s="599">
        <v>5158</v>
      </c>
      <c r="F35" s="820"/>
      <c r="G35" s="788"/>
      <c r="H35" s="599">
        <v>0</v>
      </c>
      <c r="I35" s="820"/>
      <c r="J35" s="788"/>
      <c r="K35" s="599">
        <v>0</v>
      </c>
      <c r="L35" s="820"/>
      <c r="M35" s="788"/>
      <c r="N35" s="599">
        <v>0</v>
      </c>
      <c r="O35" s="820"/>
      <c r="P35" s="788"/>
      <c r="Q35" s="599">
        <v>3549</v>
      </c>
      <c r="R35" s="820"/>
      <c r="S35" s="788"/>
      <c r="T35" s="599">
        <v>2</v>
      </c>
      <c r="U35" s="820"/>
      <c r="V35" s="788"/>
      <c r="W35" s="599">
        <v>8709</v>
      </c>
      <c r="X35" s="600"/>
      <c r="Z35" s="388">
        <v>8037</v>
      </c>
    </row>
    <row r="36" spans="1:27" ht="12" customHeight="1" thickTop="1" x14ac:dyDescent="0.2">
      <c r="A36" s="1606"/>
      <c r="B36" s="1606"/>
      <c r="E36" s="361"/>
      <c r="F36" s="830"/>
      <c r="G36" s="362"/>
      <c r="H36" s="361"/>
      <c r="I36" s="830"/>
      <c r="J36" s="362"/>
      <c r="K36" s="361"/>
      <c r="L36" s="830"/>
      <c r="M36" s="362"/>
      <c r="N36" s="361"/>
      <c r="O36" s="830"/>
      <c r="P36" s="362"/>
      <c r="Q36" s="361"/>
      <c r="R36" s="830"/>
      <c r="S36" s="362"/>
      <c r="T36" s="361"/>
      <c r="U36" s="830"/>
      <c r="V36" s="362"/>
      <c r="W36" s="361"/>
      <c r="X36" s="361"/>
      <c r="Z36" s="390"/>
    </row>
    <row r="37" spans="1:27" ht="12" customHeight="1" x14ac:dyDescent="0.2">
      <c r="A37" s="1649" t="s">
        <v>206</v>
      </c>
      <c r="B37" s="1606"/>
      <c r="E37" s="362"/>
      <c r="F37" s="830"/>
      <c r="G37" s="362"/>
      <c r="H37" s="362"/>
      <c r="I37" s="830"/>
      <c r="J37" s="362"/>
      <c r="K37" s="362"/>
      <c r="L37" s="830"/>
      <c r="M37" s="362"/>
      <c r="N37" s="362"/>
      <c r="O37" s="830"/>
      <c r="P37" s="362"/>
      <c r="Q37" s="362"/>
      <c r="R37" s="830"/>
      <c r="S37" s="362"/>
      <c r="T37" s="362"/>
      <c r="U37" s="830"/>
      <c r="V37" s="362"/>
      <c r="W37" s="362"/>
      <c r="X37" s="362"/>
    </row>
    <row r="38" spans="1:27" ht="12" customHeight="1" x14ac:dyDescent="0.2">
      <c r="A38" s="1646" t="s">
        <v>194</v>
      </c>
      <c r="B38" s="1646"/>
      <c r="E38" s="819">
        <v>6</v>
      </c>
      <c r="F38" s="820"/>
      <c r="G38" s="788"/>
      <c r="H38" s="819">
        <v>0</v>
      </c>
      <c r="I38" s="820"/>
      <c r="J38" s="846"/>
      <c r="K38" s="819">
        <v>0</v>
      </c>
      <c r="L38" s="820"/>
      <c r="M38" s="788"/>
      <c r="N38" s="819">
        <v>0</v>
      </c>
      <c r="O38" s="820"/>
      <c r="P38" s="788"/>
      <c r="Q38" s="819">
        <v>2</v>
      </c>
      <c r="R38" s="820"/>
      <c r="S38" s="788"/>
      <c r="T38" s="819">
        <v>0</v>
      </c>
      <c r="U38" s="820"/>
      <c r="V38" s="788"/>
      <c r="W38" s="819">
        <v>8</v>
      </c>
      <c r="X38" s="819"/>
      <c r="Z38" s="375">
        <v>9</v>
      </c>
    </row>
    <row r="39" spans="1:27" ht="12" customHeight="1" x14ac:dyDescent="0.2">
      <c r="A39" s="1646" t="s">
        <v>192</v>
      </c>
      <c r="B39" s="1646"/>
      <c r="E39" s="554">
        <v>1</v>
      </c>
      <c r="F39" s="787"/>
      <c r="G39" s="787"/>
      <c r="H39" s="554">
        <v>0</v>
      </c>
      <c r="I39" s="787"/>
      <c r="J39" s="787"/>
      <c r="K39" s="554">
        <v>0</v>
      </c>
      <c r="L39" s="787"/>
      <c r="M39" s="787"/>
      <c r="N39" s="554">
        <v>0</v>
      </c>
      <c r="O39" s="787"/>
      <c r="P39" s="787"/>
      <c r="Q39" s="554">
        <v>-3</v>
      </c>
      <c r="R39" s="787"/>
      <c r="S39" s="787"/>
      <c r="T39" s="554">
        <v>0</v>
      </c>
      <c r="U39" s="787"/>
      <c r="V39" s="787"/>
      <c r="W39" s="554">
        <v>-2</v>
      </c>
      <c r="X39" s="554"/>
      <c r="Z39" s="380">
        <v>1</v>
      </c>
    </row>
    <row r="40" spans="1:27" ht="12" customHeight="1" x14ac:dyDescent="0.2">
      <c r="A40" s="1646" t="s">
        <v>207</v>
      </c>
      <c r="B40" s="1646"/>
      <c r="E40" s="555">
        <v>336</v>
      </c>
      <c r="F40" s="787"/>
      <c r="G40" s="787"/>
      <c r="H40" s="555">
        <v>0</v>
      </c>
      <c r="I40" s="787"/>
      <c r="J40" s="787"/>
      <c r="K40" s="555">
        <v>0</v>
      </c>
      <c r="L40" s="787"/>
      <c r="M40" s="787"/>
      <c r="N40" s="555">
        <v>0</v>
      </c>
      <c r="O40" s="787"/>
      <c r="P40" s="787"/>
      <c r="Q40" s="555">
        <v>201</v>
      </c>
      <c r="R40" s="787"/>
      <c r="S40" s="787"/>
      <c r="T40" s="555">
        <v>0</v>
      </c>
      <c r="U40" s="787"/>
      <c r="V40" s="787"/>
      <c r="W40" s="555">
        <v>537</v>
      </c>
      <c r="X40" s="598"/>
      <c r="Z40" s="384">
        <v>770</v>
      </c>
    </row>
    <row r="41" spans="1:27" ht="12" customHeight="1" x14ac:dyDescent="0.2">
      <c r="A41" s="1639" t="s">
        <v>191</v>
      </c>
      <c r="B41" s="1639"/>
      <c r="E41" s="601">
        <v>343</v>
      </c>
      <c r="F41" s="787"/>
      <c r="G41" s="787"/>
      <c r="H41" s="601">
        <v>0</v>
      </c>
      <c r="I41" s="787"/>
      <c r="J41" s="787"/>
      <c r="K41" s="601">
        <v>0</v>
      </c>
      <c r="L41" s="787"/>
      <c r="M41" s="787"/>
      <c r="N41" s="601">
        <v>0</v>
      </c>
      <c r="O41" s="787"/>
      <c r="P41" s="787"/>
      <c r="Q41" s="601">
        <v>200</v>
      </c>
      <c r="R41" s="787"/>
      <c r="S41" s="787"/>
      <c r="T41" s="601">
        <v>0</v>
      </c>
      <c r="U41" s="787"/>
      <c r="V41" s="787"/>
      <c r="W41" s="601">
        <v>543</v>
      </c>
      <c r="X41" s="598"/>
      <c r="Z41" s="386">
        <v>780</v>
      </c>
    </row>
    <row r="42" spans="1:27" ht="12" customHeight="1" x14ac:dyDescent="0.2">
      <c r="A42" s="1639" t="s">
        <v>210</v>
      </c>
      <c r="B42" s="1639"/>
      <c r="E42" s="555">
        <v>-44</v>
      </c>
      <c r="F42" s="787"/>
      <c r="G42" s="787"/>
      <c r="H42" s="555">
        <v>0</v>
      </c>
      <c r="I42" s="787"/>
      <c r="J42" s="787"/>
      <c r="K42" s="555">
        <v>0</v>
      </c>
      <c r="L42" s="787"/>
      <c r="M42" s="787"/>
      <c r="N42" s="555">
        <v>0</v>
      </c>
      <c r="O42" s="787"/>
      <c r="P42" s="787"/>
      <c r="Q42" s="555">
        <v>-30</v>
      </c>
      <c r="R42" s="787"/>
      <c r="S42" s="787"/>
      <c r="T42" s="555">
        <v>0</v>
      </c>
      <c r="U42" s="787"/>
      <c r="V42" s="787"/>
      <c r="W42" s="555">
        <v>-74</v>
      </c>
      <c r="X42" s="598"/>
      <c r="Z42" s="526">
        <v>-64</v>
      </c>
    </row>
    <row r="43" spans="1:27" ht="14.1" customHeight="1" thickBot="1" x14ac:dyDescent="0.25">
      <c r="A43" s="1616" t="s">
        <v>208</v>
      </c>
      <c r="B43" s="1616"/>
      <c r="E43" s="599">
        <v>299</v>
      </c>
      <c r="F43" s="820"/>
      <c r="G43" s="788"/>
      <c r="H43" s="599">
        <v>0</v>
      </c>
      <c r="I43" s="820"/>
      <c r="J43" s="846"/>
      <c r="K43" s="599">
        <v>0</v>
      </c>
      <c r="L43" s="820"/>
      <c r="M43" s="788"/>
      <c r="N43" s="599">
        <v>0</v>
      </c>
      <c r="O43" s="820"/>
      <c r="P43" s="788"/>
      <c r="Q43" s="599">
        <v>170</v>
      </c>
      <c r="R43" s="820"/>
      <c r="S43" s="788"/>
      <c r="T43" s="599">
        <v>0</v>
      </c>
      <c r="U43" s="820"/>
      <c r="V43" s="788"/>
      <c r="W43" s="599">
        <v>469</v>
      </c>
      <c r="X43" s="600"/>
      <c r="Z43" s="847">
        <v>716</v>
      </c>
    </row>
    <row r="44" spans="1:27" ht="12" customHeight="1" thickTop="1" x14ac:dyDescent="0.2">
      <c r="A44" s="1606"/>
      <c r="B44" s="1606"/>
      <c r="E44" s="361"/>
      <c r="F44" s="830"/>
      <c r="G44" s="362"/>
      <c r="H44" s="361"/>
      <c r="I44" s="830"/>
      <c r="J44" s="362"/>
      <c r="K44" s="361"/>
      <c r="L44" s="830"/>
      <c r="M44" s="362"/>
      <c r="N44" s="361"/>
      <c r="O44" s="830"/>
      <c r="P44" s="362"/>
      <c r="Q44" s="361"/>
      <c r="R44" s="830"/>
      <c r="S44" s="362"/>
      <c r="T44" s="361"/>
      <c r="U44" s="830"/>
      <c r="V44" s="362"/>
      <c r="W44" s="361"/>
      <c r="X44" s="361"/>
      <c r="Z44" s="344"/>
    </row>
    <row r="45" spans="1:27" ht="12" customHeight="1" x14ac:dyDescent="0.2">
      <c r="A45" s="1649" t="s">
        <v>211</v>
      </c>
      <c r="B45" s="1606"/>
      <c r="E45" s="848">
        <v>6.2772507240831104</v>
      </c>
      <c r="F45" s="843" t="s">
        <v>239</v>
      </c>
      <c r="G45" s="48"/>
      <c r="H45" s="849" t="s">
        <v>648</v>
      </c>
      <c r="I45" s="843"/>
      <c r="J45" s="48"/>
      <c r="K45" s="849" t="s">
        <v>648</v>
      </c>
      <c r="L45" s="843"/>
      <c r="M45" s="48"/>
      <c r="N45" s="849" t="s">
        <v>648</v>
      </c>
      <c r="O45" s="843"/>
      <c r="P45" s="48"/>
      <c r="Q45" s="413">
        <v>4.85593714040803</v>
      </c>
      <c r="R45" s="843" t="s">
        <v>239</v>
      </c>
      <c r="S45" s="48"/>
      <c r="T45" s="849" t="s">
        <v>669</v>
      </c>
      <c r="U45" s="843" t="s">
        <v>239</v>
      </c>
      <c r="V45" s="48"/>
      <c r="W45" s="413">
        <v>5.6733813506583299</v>
      </c>
      <c r="X45" s="844" t="s">
        <v>239</v>
      </c>
      <c r="Z45" s="845">
        <v>9.3000000000000007</v>
      </c>
      <c r="AA45" s="844" t="s">
        <v>239</v>
      </c>
    </row>
    <row r="46" spans="1:27" ht="12" customHeight="1" x14ac:dyDescent="0.2">
      <c r="A46" s="1606"/>
      <c r="B46" s="1606"/>
      <c r="E46" s="362"/>
      <c r="F46" s="830"/>
      <c r="G46" s="362"/>
      <c r="H46" s="362"/>
      <c r="I46" s="830"/>
      <c r="J46" s="362"/>
      <c r="K46" s="362"/>
      <c r="L46" s="830"/>
      <c r="M46" s="362"/>
      <c r="N46" s="362"/>
      <c r="O46" s="830"/>
      <c r="P46" s="362"/>
      <c r="Q46" s="362"/>
      <c r="R46" s="830"/>
      <c r="S46" s="362"/>
      <c r="T46" s="362"/>
      <c r="U46" s="830"/>
      <c r="V46" s="362"/>
      <c r="W46" s="362"/>
      <c r="X46" s="362"/>
    </row>
    <row r="47" spans="1:27" ht="23.25" customHeight="1" x14ac:dyDescent="0.2">
      <c r="A47" s="1649" t="s">
        <v>217</v>
      </c>
      <c r="B47" s="1606"/>
      <c r="E47" s="362"/>
      <c r="F47" s="830"/>
      <c r="G47" s="362"/>
      <c r="H47" s="362"/>
      <c r="I47" s="830"/>
      <c r="J47" s="362"/>
      <c r="K47" s="362"/>
      <c r="L47" s="830"/>
      <c r="M47" s="362"/>
      <c r="N47" s="362"/>
      <c r="O47" s="830"/>
      <c r="P47" s="362"/>
      <c r="Q47" s="362"/>
      <c r="R47" s="830"/>
      <c r="S47" s="362"/>
      <c r="T47" s="362"/>
      <c r="U47" s="830"/>
      <c r="V47" s="362"/>
      <c r="W47" s="362"/>
      <c r="X47" s="362"/>
    </row>
    <row r="48" spans="1:27" ht="12" customHeight="1" x14ac:dyDescent="0.2">
      <c r="A48" s="1646" t="s">
        <v>195</v>
      </c>
      <c r="B48" s="1646"/>
      <c r="E48" s="819">
        <v>-4</v>
      </c>
      <c r="F48" s="820"/>
      <c r="G48" s="846"/>
      <c r="H48" s="819">
        <v>0</v>
      </c>
      <c r="I48" s="820"/>
      <c r="J48" s="846"/>
      <c r="K48" s="819">
        <v>0</v>
      </c>
      <c r="L48" s="820"/>
      <c r="M48" s="846"/>
      <c r="N48" s="819">
        <v>0</v>
      </c>
      <c r="O48" s="820"/>
      <c r="P48" s="846"/>
      <c r="Q48" s="819">
        <v>-2</v>
      </c>
      <c r="R48" s="820"/>
      <c r="S48" s="846"/>
      <c r="T48" s="819">
        <v>0</v>
      </c>
      <c r="U48" s="820"/>
      <c r="V48" s="846"/>
      <c r="W48" s="819">
        <v>-6</v>
      </c>
      <c r="X48" s="819"/>
      <c r="Z48" s="375">
        <v>-3</v>
      </c>
    </row>
    <row r="49" spans="1:26" ht="12" customHeight="1" x14ac:dyDescent="0.2">
      <c r="A49" s="1646" t="s">
        <v>196</v>
      </c>
      <c r="B49" s="1646"/>
      <c r="E49" s="554">
        <v>79</v>
      </c>
      <c r="F49" s="787"/>
      <c r="G49" s="787"/>
      <c r="H49" s="554">
        <v>0</v>
      </c>
      <c r="I49" s="787"/>
      <c r="J49" s="787"/>
      <c r="K49" s="554">
        <v>0</v>
      </c>
      <c r="L49" s="787"/>
      <c r="M49" s="787"/>
      <c r="N49" s="554">
        <v>0</v>
      </c>
      <c r="O49" s="787"/>
      <c r="P49" s="787"/>
      <c r="Q49" s="554">
        <v>24</v>
      </c>
      <c r="R49" s="787"/>
      <c r="S49" s="787"/>
      <c r="T49" s="554">
        <v>0</v>
      </c>
      <c r="U49" s="787"/>
      <c r="V49" s="787"/>
      <c r="W49" s="554">
        <v>103</v>
      </c>
      <c r="X49" s="554"/>
      <c r="Z49" s="380">
        <v>7</v>
      </c>
    </row>
    <row r="50" spans="1:26" ht="12" customHeight="1" x14ac:dyDescent="0.2">
      <c r="A50" s="1646" t="s">
        <v>197</v>
      </c>
      <c r="B50" s="1646"/>
      <c r="E50" s="554">
        <v>15</v>
      </c>
      <c r="F50" s="787"/>
      <c r="G50" s="787"/>
      <c r="H50" s="554">
        <v>0</v>
      </c>
      <c r="I50" s="787"/>
      <c r="J50" s="787"/>
      <c r="K50" s="554">
        <v>0</v>
      </c>
      <c r="L50" s="787"/>
      <c r="M50" s="787"/>
      <c r="N50" s="554">
        <v>0</v>
      </c>
      <c r="O50" s="787"/>
      <c r="P50" s="787"/>
      <c r="Q50" s="554">
        <v>16</v>
      </c>
      <c r="R50" s="787"/>
      <c r="S50" s="787"/>
      <c r="T50" s="554">
        <v>0</v>
      </c>
      <c r="U50" s="787"/>
      <c r="V50" s="787"/>
      <c r="W50" s="554">
        <v>31</v>
      </c>
      <c r="X50" s="554"/>
      <c r="Z50" s="380">
        <v>36</v>
      </c>
    </row>
    <row r="51" spans="1:26" ht="12" customHeight="1" x14ac:dyDescent="0.2">
      <c r="A51" s="1646" t="s">
        <v>198</v>
      </c>
      <c r="B51" s="1646"/>
      <c r="E51" s="555">
        <v>4</v>
      </c>
      <c r="F51" s="787"/>
      <c r="G51" s="787"/>
      <c r="H51" s="555">
        <v>0</v>
      </c>
      <c r="I51" s="787"/>
      <c r="J51" s="787"/>
      <c r="K51" s="555">
        <v>0</v>
      </c>
      <c r="L51" s="787"/>
      <c r="M51" s="787"/>
      <c r="N51" s="555">
        <v>0</v>
      </c>
      <c r="O51" s="787"/>
      <c r="P51" s="787"/>
      <c r="Q51" s="555">
        <v>3</v>
      </c>
      <c r="R51" s="787"/>
      <c r="S51" s="787"/>
      <c r="T51" s="555">
        <v>0</v>
      </c>
      <c r="U51" s="787"/>
      <c r="V51" s="787"/>
      <c r="W51" s="555">
        <v>7</v>
      </c>
      <c r="X51" s="598"/>
      <c r="Z51" s="384">
        <v>29</v>
      </c>
    </row>
    <row r="52" spans="1:26" ht="13.5" customHeight="1" thickBot="1" x14ac:dyDescent="0.25">
      <c r="A52" s="1639" t="s">
        <v>147</v>
      </c>
      <c r="B52" s="1639"/>
      <c r="E52" s="599">
        <v>94</v>
      </c>
      <c r="F52" s="820"/>
      <c r="G52" s="788"/>
      <c r="H52" s="599">
        <v>0</v>
      </c>
      <c r="I52" s="820"/>
      <c r="J52" s="846"/>
      <c r="K52" s="599">
        <v>0</v>
      </c>
      <c r="L52" s="820"/>
      <c r="M52" s="846"/>
      <c r="N52" s="599">
        <v>0</v>
      </c>
      <c r="O52" s="820"/>
      <c r="P52" s="788"/>
      <c r="Q52" s="599">
        <v>41</v>
      </c>
      <c r="R52" s="820"/>
      <c r="S52" s="788"/>
      <c r="T52" s="599">
        <v>0</v>
      </c>
      <c r="U52" s="820"/>
      <c r="V52" s="788"/>
      <c r="W52" s="599">
        <v>135</v>
      </c>
      <c r="X52" s="600"/>
      <c r="Z52" s="388">
        <v>69</v>
      </c>
    </row>
    <row r="53" spans="1:26" ht="12" customHeight="1" thickTop="1" x14ac:dyDescent="0.2">
      <c r="E53" s="344"/>
      <c r="H53" s="344"/>
      <c r="K53" s="344"/>
      <c r="N53" s="344"/>
      <c r="Q53" s="344"/>
      <c r="T53" s="344"/>
      <c r="W53" s="344"/>
      <c r="X53" s="344"/>
    </row>
    <row r="54" spans="1:26" ht="12" customHeight="1" x14ac:dyDescent="0.2">
      <c r="Y54" s="335"/>
    </row>
    <row r="55" spans="1:26" ht="15.75" customHeight="1" x14ac:dyDescent="0.2">
      <c r="A55" s="850" t="s">
        <v>333</v>
      </c>
      <c r="B55" s="1648" t="s">
        <v>212</v>
      </c>
      <c r="C55" s="1648"/>
      <c r="D55" s="1648"/>
      <c r="E55" s="1648"/>
      <c r="F55" s="1648"/>
      <c r="G55" s="1648"/>
      <c r="H55" s="1648"/>
      <c r="I55" s="1648"/>
      <c r="J55" s="1648"/>
      <c r="K55" s="1648"/>
      <c r="L55" s="1648"/>
      <c r="M55" s="1648"/>
      <c r="N55" s="1648"/>
      <c r="O55" s="1648"/>
      <c r="P55" s="1648"/>
      <c r="Q55" s="1648"/>
      <c r="R55" s="1648"/>
      <c r="S55" s="1648"/>
      <c r="T55" s="1648"/>
      <c r="U55" s="1648"/>
      <c r="V55" s="1648"/>
      <c r="W55" s="1648"/>
      <c r="X55" s="1648"/>
      <c r="Y55" s="1648"/>
      <c r="Z55" s="1648"/>
    </row>
    <row r="56" spans="1:26" ht="15.75" customHeight="1" x14ac:dyDescent="0.2">
      <c r="A56" s="850" t="s">
        <v>330</v>
      </c>
      <c r="B56" s="1648" t="s">
        <v>186</v>
      </c>
      <c r="C56" s="1648"/>
      <c r="D56" s="1648"/>
      <c r="E56" s="1648"/>
      <c r="F56" s="1648"/>
      <c r="G56" s="1648"/>
      <c r="H56" s="1648"/>
      <c r="I56" s="1648"/>
      <c r="J56" s="1648"/>
      <c r="K56" s="1648"/>
      <c r="L56" s="1648"/>
      <c r="M56" s="1648"/>
      <c r="N56" s="1648"/>
      <c r="O56" s="1648"/>
      <c r="P56" s="1648"/>
      <c r="Q56" s="1648"/>
      <c r="R56" s="1648"/>
      <c r="S56" s="1648"/>
      <c r="T56" s="1648"/>
      <c r="U56" s="1648"/>
      <c r="V56" s="1648"/>
      <c r="W56" s="1648"/>
      <c r="X56" s="1648"/>
      <c r="Y56" s="1648"/>
      <c r="Z56" s="1648"/>
    </row>
    <row r="57" spans="1:26" ht="15.75" customHeight="1" x14ac:dyDescent="0.2">
      <c r="A57" s="850" t="s">
        <v>332</v>
      </c>
      <c r="B57" s="1648" t="s">
        <v>213</v>
      </c>
      <c r="C57" s="1648"/>
      <c r="D57" s="1648"/>
      <c r="E57" s="1648"/>
      <c r="F57" s="1648"/>
      <c r="G57" s="1648"/>
      <c r="H57" s="1648"/>
      <c r="I57" s="1648"/>
      <c r="J57" s="1648"/>
      <c r="K57" s="1648"/>
      <c r="L57" s="1648"/>
      <c r="M57" s="1648"/>
      <c r="N57" s="1648"/>
      <c r="O57" s="1648"/>
      <c r="P57" s="1648"/>
      <c r="Q57" s="1648"/>
      <c r="R57" s="1648"/>
      <c r="S57" s="1648"/>
      <c r="T57" s="1648"/>
      <c r="U57" s="1648"/>
      <c r="V57" s="1648"/>
      <c r="W57" s="1648"/>
      <c r="X57" s="1648"/>
      <c r="Y57" s="1648"/>
      <c r="Z57" s="1648"/>
    </row>
    <row r="58" spans="1:26" ht="15.75" customHeight="1" x14ac:dyDescent="0.2">
      <c r="A58" s="850" t="s">
        <v>334</v>
      </c>
      <c r="B58" s="1648" t="s">
        <v>214</v>
      </c>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c r="Z58" s="1648"/>
    </row>
    <row r="59" spans="1:26" ht="15.75" customHeight="1" x14ac:dyDescent="0.2">
      <c r="A59" s="850" t="s">
        <v>335</v>
      </c>
      <c r="B59" s="1648" t="s">
        <v>215</v>
      </c>
      <c r="C59" s="1648"/>
      <c r="D59" s="1648"/>
      <c r="E59" s="1648"/>
      <c r="F59" s="1648"/>
      <c r="G59" s="1648"/>
      <c r="H59" s="1648"/>
      <c r="I59" s="1648"/>
      <c r="J59" s="1648"/>
      <c r="K59" s="1648"/>
      <c r="L59" s="1648"/>
      <c r="M59" s="1648"/>
      <c r="N59" s="1648"/>
      <c r="O59" s="1648"/>
      <c r="P59" s="1648"/>
      <c r="Q59" s="1648"/>
      <c r="R59" s="1648"/>
      <c r="S59" s="1648"/>
      <c r="T59" s="1648"/>
      <c r="U59" s="1648"/>
      <c r="V59" s="1648"/>
      <c r="W59" s="1648"/>
      <c r="X59" s="1648"/>
      <c r="Y59" s="1648"/>
      <c r="Z59" s="1648"/>
    </row>
  </sheetData>
  <sheetProtection formatCells="0" formatColumns="0" formatRows="0" insertColumns="0" insertRows="0" insertHyperlinks="0" deleteColumns="0" deleteRows="0" sort="0" autoFilter="0" pivotTables="0"/>
  <customSheetViews>
    <customSheetView guid="{37FF72F6-90B1-42B8-8DBF-DD3FAC5BA85D}" fitToPage="1">
      <selection sqref="A1:XFD1048576"/>
      <pageMargins left="0.25" right="0.25" top="0.5" bottom="0.5" header="0.3" footer="0.3"/>
      <printOptions horizontalCentered="1"/>
      <pageSetup scale="68" orientation="landscape" r:id="rId1"/>
      <headerFooter>
        <oddFooter>&amp;L&amp;K0070C0The Allstate Corporation 4Q19 Supplement&amp;R&amp;K000000&amp;A</oddFooter>
      </headerFooter>
    </customSheetView>
    <customSheetView guid="{2C9B2C1A-81A6-48A3-8FB1-DCFE0A20C29C}" fitToPage="1">
      <selection activeCell="B62" sqref="B62:AF62"/>
      <pageMargins left="0.25" right="0.25" top="0.5" bottom="0.5" header="0.3" footer="0.3"/>
      <printOptions horizontalCentered="1"/>
      <pageSetup scale="68" orientation="landscape" r:id="rId2"/>
      <headerFooter>
        <oddFooter>&amp;L&amp;K0070C0The Allstate Corporation 4Q19 Supplement&amp;R&amp;K000000&amp;A</oddFooter>
      </headerFooter>
    </customSheetView>
    <customSheetView guid="{890510C0-555E-4CA3-90D8-F97D8CDBC7E8}" fitToPage="1">
      <selection sqref="A1:Z1"/>
      <pageMargins left="0.25" right="0.25" top="0.5" bottom="0.5" header="0.3" footer="0.3"/>
      <printOptions horizontalCentered="1"/>
      <pageSetup scale="68" orientation="landscape" r:id="rId3"/>
      <headerFooter>
        <oddFooter>&amp;L&amp;K0070C0The Allstate Corporation 4Q19 Supplement&amp;R&amp;K000000&amp;A</oddFooter>
      </headerFooter>
    </customSheetView>
    <customSheetView guid="{D0B20ABF-5FBA-4802-BB92-8148C3F1B1AD}" fitToPage="1">
      <selection sqref="A1:Z1"/>
      <pageMargins left="0.25" right="0.25" top="0.5" bottom="0.5" header="0.3" footer="0.3"/>
      <printOptions horizontalCentered="1"/>
      <pageSetup scale="68" orientation="landscape" r:id="rId4"/>
      <headerFooter>
        <oddFooter>&amp;L&amp;K0070C0The Allstate Corporation 4Q19 Supplement&amp;R&amp;K000000&amp;A</oddFooter>
      </headerFooter>
    </customSheetView>
    <customSheetView guid="{0B7FDDCE-76D6-4341-B795-862A34477CB3}" fitToPage="1">
      <selection sqref="A1:Z1"/>
      <pageMargins left="0.25" right="0.25" top="0.5" bottom="0.5" header="0.3" footer="0.3"/>
      <printOptions horizontalCentered="1"/>
      <pageSetup scale="68" orientation="landscape" r:id="rId5"/>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68" orientation="landscape" r:id="rId6"/>
      <headerFooter>
        <oddFooter>&amp;L&amp;K0070C0The Allstate Corporation 4Q19 Supplement&amp;R&amp;K000000&amp;A</oddFooter>
      </headerFooter>
    </customSheetView>
  </customSheetViews>
  <mergeCells count="57">
    <mergeCell ref="B59:Z59"/>
    <mergeCell ref="A51:B51"/>
    <mergeCell ref="A52:B52"/>
    <mergeCell ref="B55:Z55"/>
    <mergeCell ref="B56:Z56"/>
    <mergeCell ref="B57:Z57"/>
    <mergeCell ref="B58:Z58"/>
    <mergeCell ref="A50:B50"/>
    <mergeCell ref="A41:B41"/>
    <mergeCell ref="A42:B42"/>
    <mergeCell ref="A43:B43"/>
    <mergeCell ref="A44:B44"/>
    <mergeCell ref="A45:B45"/>
    <mergeCell ref="A46:B46"/>
    <mergeCell ref="A47:B47"/>
    <mergeCell ref="A48:B48"/>
    <mergeCell ref="A49:B49"/>
    <mergeCell ref="A40:B40"/>
    <mergeCell ref="A29:B29"/>
    <mergeCell ref="A30:B30"/>
    <mergeCell ref="A31:B31"/>
    <mergeCell ref="A32:B32"/>
    <mergeCell ref="A33:B33"/>
    <mergeCell ref="A34:B34"/>
    <mergeCell ref="A35:B35"/>
    <mergeCell ref="A36:B36"/>
    <mergeCell ref="A37:B37"/>
    <mergeCell ref="A38:B38"/>
    <mergeCell ref="A39:B39"/>
    <mergeCell ref="A28:B28"/>
    <mergeCell ref="A19:B19"/>
    <mergeCell ref="A20:B20"/>
    <mergeCell ref="A21:B21"/>
    <mergeCell ref="A22:B22"/>
    <mergeCell ref="A23:B23"/>
    <mergeCell ref="A24:B24"/>
    <mergeCell ref="A25:B25"/>
    <mergeCell ref="A26:B26"/>
    <mergeCell ref="A27:B27"/>
    <mergeCell ref="A18:B18"/>
    <mergeCell ref="A7:B7"/>
    <mergeCell ref="A8:B8"/>
    <mergeCell ref="A9:B9"/>
    <mergeCell ref="A10:B10"/>
    <mergeCell ref="A11:B11"/>
    <mergeCell ref="A12:B12"/>
    <mergeCell ref="A13:B13"/>
    <mergeCell ref="A14:B14"/>
    <mergeCell ref="A15:B15"/>
    <mergeCell ref="A16:B16"/>
    <mergeCell ref="A17:B17"/>
    <mergeCell ref="A6:B6"/>
    <mergeCell ref="A1:Z1"/>
    <mergeCell ref="A2:Z2"/>
    <mergeCell ref="Z3:Z4"/>
    <mergeCell ref="A4:B4"/>
    <mergeCell ref="E4:W4"/>
  </mergeCells>
  <printOptions horizontalCentered="1"/>
  <pageMargins left="0.25" right="0.25" top="0.5" bottom="0.5" header="0.3" footer="0.3"/>
  <pageSetup scale="66" orientation="landscape" r:id="rId7"/>
  <headerFooter>
    <oddFooter>&amp;L&amp;K0070C0The Allstate Corporation 4Q19 Supplement&amp;R&amp;K000000&amp;A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62326-8999-44CB-BE70-1E1179B83AB8}">
  <sheetPr>
    <pageSetUpPr fitToPage="1"/>
  </sheetPr>
  <dimension ref="A1:AI66"/>
  <sheetViews>
    <sheetView zoomScaleNormal="100" workbookViewId="0">
      <selection sqref="A1:AF1"/>
    </sheetView>
  </sheetViews>
  <sheetFormatPr defaultColWidth="13.7109375" defaultRowHeight="12.75" x14ac:dyDescent="0.2"/>
  <cols>
    <col min="1" max="1" width="3" style="335" customWidth="1"/>
    <col min="2" max="2" width="28.28515625" style="335" customWidth="1"/>
    <col min="3" max="4" width="2.28515625" style="335" customWidth="1"/>
    <col min="5" max="5" width="10.85546875" style="335" customWidth="1"/>
    <col min="6" max="7" width="2.28515625" style="335" customWidth="1"/>
    <col min="8" max="8" width="10.85546875" style="335" customWidth="1"/>
    <col min="9" max="9" width="2.28515625" style="806" customWidth="1"/>
    <col min="10" max="10" width="2.28515625" style="335" customWidth="1"/>
    <col min="11" max="11" width="10.85546875" style="335" customWidth="1"/>
    <col min="12" max="12" width="2.28515625" style="806" customWidth="1"/>
    <col min="13" max="13" width="2.28515625" style="335" customWidth="1"/>
    <col min="14" max="14" width="10.85546875" style="335" customWidth="1"/>
    <col min="15" max="15" width="2.28515625" style="806" customWidth="1"/>
    <col min="16" max="16" width="2.28515625" style="335" customWidth="1"/>
    <col min="17" max="17" width="10.85546875" style="335" customWidth="1"/>
    <col min="18" max="18" width="2.28515625" style="806" customWidth="1"/>
    <col min="19" max="19" width="2.28515625" style="335" customWidth="1"/>
    <col min="20" max="20" width="10.85546875" style="335" customWidth="1"/>
    <col min="21" max="21" width="2.28515625" style="806" customWidth="1"/>
    <col min="22" max="22" width="2.28515625" style="335" customWidth="1"/>
    <col min="23" max="23" width="10.85546875" style="335" customWidth="1"/>
    <col min="24" max="24" width="2.28515625" style="806" customWidth="1"/>
    <col min="25" max="25" width="2.28515625" style="335" customWidth="1"/>
    <col min="26" max="26" width="10.28515625" style="335" customWidth="1"/>
    <col min="27" max="27" width="2.28515625" style="806" customWidth="1"/>
    <col min="28" max="28" width="2.28515625" style="335" customWidth="1"/>
    <col min="29" max="29" width="12.28515625" style="335" customWidth="1"/>
    <col min="30" max="30" width="2.28515625" style="806" customWidth="1"/>
    <col min="31" max="31" width="2.28515625" style="335" customWidth="1"/>
    <col min="32" max="32" width="12.28515625" style="335" customWidth="1"/>
    <col min="33" max="33" width="2.28515625" style="806" customWidth="1"/>
    <col min="34" max="16384" width="13.7109375" style="335"/>
  </cols>
  <sheetData>
    <row r="1" spans="1:35" ht="13.5" x14ac:dyDescent="0.25">
      <c r="A1" s="1620" t="s">
        <v>6</v>
      </c>
      <c r="B1" s="1606"/>
      <c r="C1" s="1606"/>
      <c r="D1" s="1606"/>
      <c r="E1" s="1606"/>
      <c r="F1" s="1606"/>
      <c r="G1" s="1606"/>
      <c r="H1" s="1606"/>
      <c r="I1" s="1606"/>
      <c r="J1" s="1606"/>
      <c r="K1" s="1606"/>
      <c r="L1" s="1606"/>
      <c r="M1" s="1606"/>
      <c r="N1" s="1606"/>
      <c r="O1" s="1606"/>
      <c r="P1" s="1606"/>
      <c r="Q1" s="1606"/>
      <c r="R1" s="1606"/>
      <c r="S1" s="1606"/>
      <c r="T1" s="1606"/>
      <c r="U1" s="1606"/>
      <c r="V1" s="1606"/>
      <c r="W1" s="1606"/>
      <c r="X1" s="1606"/>
      <c r="Y1" s="1606"/>
      <c r="Z1" s="1606"/>
      <c r="AA1" s="1606"/>
      <c r="AB1" s="1606"/>
      <c r="AC1" s="1606"/>
      <c r="AD1" s="1606"/>
      <c r="AE1" s="1606"/>
      <c r="AF1" s="1606"/>
    </row>
    <row r="2" spans="1:35" ht="13.5" x14ac:dyDescent="0.25">
      <c r="A2" s="1620" t="s">
        <v>579</v>
      </c>
      <c r="B2" s="1606"/>
      <c r="C2" s="1606"/>
      <c r="D2" s="1606"/>
      <c r="E2" s="1606"/>
      <c r="F2" s="1606"/>
      <c r="G2" s="1606"/>
      <c r="H2" s="1606"/>
      <c r="I2" s="1606"/>
      <c r="J2" s="1606"/>
      <c r="K2" s="1606"/>
      <c r="L2" s="1606"/>
      <c r="M2" s="1606"/>
      <c r="N2" s="1606"/>
      <c r="O2" s="1606"/>
      <c r="P2" s="1606"/>
      <c r="Q2" s="1606"/>
      <c r="R2" s="1606"/>
      <c r="S2" s="1606"/>
      <c r="T2" s="1606"/>
      <c r="U2" s="1606"/>
      <c r="V2" s="1606"/>
      <c r="W2" s="1606"/>
      <c r="X2" s="1606"/>
      <c r="Y2" s="1606"/>
      <c r="Z2" s="1606"/>
      <c r="AA2" s="1606"/>
      <c r="AB2" s="1606"/>
      <c r="AC2" s="1606"/>
      <c r="AD2" s="1606"/>
      <c r="AE2" s="1606"/>
      <c r="AF2" s="1606"/>
    </row>
    <row r="4" spans="1:35" ht="12.75" customHeight="1" x14ac:dyDescent="0.2">
      <c r="A4" s="1652" t="s">
        <v>45</v>
      </c>
      <c r="B4" s="1606"/>
      <c r="D4" s="1621" t="s">
        <v>258</v>
      </c>
      <c r="E4" s="1621"/>
      <c r="F4" s="1621"/>
      <c r="G4" s="1621"/>
      <c r="H4" s="1621"/>
      <c r="I4" s="1621"/>
      <c r="J4" s="1621"/>
      <c r="K4" s="1621"/>
      <c r="L4" s="1621"/>
      <c r="M4" s="1621"/>
      <c r="N4" s="1621"/>
      <c r="O4" s="1621"/>
      <c r="P4" s="1621"/>
      <c r="Q4" s="1621"/>
      <c r="R4" s="1621"/>
      <c r="S4" s="1621"/>
      <c r="T4" s="1621"/>
      <c r="U4" s="1621"/>
      <c r="V4" s="1621"/>
      <c r="W4" s="1621"/>
      <c r="X4" s="1621"/>
      <c r="Y4" s="1621"/>
      <c r="Z4" s="1621"/>
      <c r="AA4" s="345"/>
      <c r="AB4" s="345"/>
      <c r="AC4" s="1706" t="s">
        <v>629</v>
      </c>
      <c r="AD4" s="1606"/>
      <c r="AE4" s="1606"/>
      <c r="AF4" s="1606"/>
    </row>
    <row r="5" spans="1:35" x14ac:dyDescent="0.2">
      <c r="G5" s="344"/>
      <c r="H5" s="344"/>
      <c r="I5" s="807"/>
      <c r="J5" s="344"/>
      <c r="K5" s="344"/>
      <c r="L5" s="807"/>
      <c r="M5" s="344"/>
      <c r="N5" s="344"/>
      <c r="O5" s="807"/>
      <c r="P5" s="344"/>
      <c r="Q5" s="344"/>
      <c r="R5" s="807"/>
      <c r="S5" s="344"/>
      <c r="T5" s="344"/>
      <c r="U5" s="807"/>
      <c r="V5" s="344"/>
      <c r="W5" s="344"/>
      <c r="X5" s="807"/>
      <c r="Y5" s="344"/>
      <c r="Z5" s="344"/>
      <c r="AA5" s="808"/>
      <c r="AB5" s="344"/>
      <c r="AC5" s="341"/>
      <c r="AD5" s="809"/>
      <c r="AE5" s="341"/>
      <c r="AF5" s="341"/>
    </row>
    <row r="6" spans="1:35" ht="25.9" customHeight="1" x14ac:dyDescent="0.2">
      <c r="D6" s="337"/>
      <c r="E6" s="333" t="s">
        <v>622</v>
      </c>
      <c r="F6" s="338"/>
      <c r="G6" s="344"/>
      <c r="H6" s="810" t="s">
        <v>606</v>
      </c>
      <c r="I6" s="786"/>
      <c r="J6" s="339"/>
      <c r="K6" s="334" t="s">
        <v>556</v>
      </c>
      <c r="N6" s="336" t="s">
        <v>557</v>
      </c>
      <c r="P6" s="337"/>
      <c r="Q6" s="333" t="s">
        <v>698</v>
      </c>
      <c r="R6" s="811"/>
      <c r="S6" s="344"/>
      <c r="T6" s="810" t="s">
        <v>503</v>
      </c>
      <c r="U6" s="786"/>
      <c r="V6" s="339"/>
      <c r="W6" s="334" t="s">
        <v>504</v>
      </c>
      <c r="Z6" s="334" t="s">
        <v>558</v>
      </c>
      <c r="AC6" s="810" t="s">
        <v>622</v>
      </c>
      <c r="AF6" s="810" t="s">
        <v>698</v>
      </c>
      <c r="AI6" s="812"/>
    </row>
    <row r="7" spans="1:35" ht="12" customHeight="1" x14ac:dyDescent="0.2">
      <c r="A7" s="1649" t="s">
        <v>321</v>
      </c>
      <c r="B7" s="1606"/>
      <c r="D7" s="342"/>
      <c r="E7" s="341"/>
      <c r="F7" s="343"/>
      <c r="G7" s="344"/>
      <c r="H7" s="344"/>
      <c r="J7" s="344"/>
      <c r="K7" s="341"/>
      <c r="N7" s="341"/>
      <c r="P7" s="342"/>
      <c r="Q7" s="341"/>
      <c r="R7" s="813"/>
      <c r="S7" s="344"/>
      <c r="T7" s="344"/>
      <c r="U7" s="814"/>
      <c r="V7" s="344"/>
      <c r="W7" s="341"/>
      <c r="Z7" s="341"/>
      <c r="AC7" s="344"/>
      <c r="AF7" s="344"/>
    </row>
    <row r="8" spans="1:35" ht="12" customHeight="1" x14ac:dyDescent="0.2">
      <c r="A8" s="1712" t="s">
        <v>580</v>
      </c>
      <c r="B8" s="1712"/>
      <c r="C8" s="815"/>
      <c r="D8" s="816"/>
      <c r="E8" s="345"/>
      <c r="F8" s="343"/>
      <c r="G8" s="344"/>
      <c r="J8" s="344"/>
      <c r="P8" s="342"/>
      <c r="Q8" s="345"/>
      <c r="R8" s="813"/>
      <c r="S8" s="344"/>
      <c r="U8" s="814"/>
      <c r="V8" s="344"/>
    </row>
    <row r="9" spans="1:35" ht="12" customHeight="1" x14ac:dyDescent="0.2">
      <c r="A9" s="1639" t="s">
        <v>322</v>
      </c>
      <c r="B9" s="1639"/>
      <c r="C9" s="817"/>
      <c r="D9" s="818"/>
      <c r="E9" s="600">
        <v>6131</v>
      </c>
      <c r="F9" s="343"/>
      <c r="G9" s="344"/>
      <c r="H9" s="819">
        <v>6162</v>
      </c>
      <c r="I9" s="820"/>
      <c r="J9" s="525"/>
      <c r="K9" s="375">
        <v>5952</v>
      </c>
      <c r="L9" s="820"/>
      <c r="M9" s="788"/>
      <c r="N9" s="375">
        <v>5786</v>
      </c>
      <c r="O9" s="820"/>
      <c r="P9" s="546"/>
      <c r="Q9" s="525">
        <v>5724</v>
      </c>
      <c r="R9" s="821"/>
      <c r="S9" s="525"/>
      <c r="T9" s="375">
        <v>5712</v>
      </c>
      <c r="U9" s="822"/>
      <c r="V9" s="781"/>
      <c r="W9" s="375">
        <v>5585</v>
      </c>
      <c r="X9" s="820"/>
      <c r="Y9" s="788"/>
      <c r="Z9" s="375">
        <v>5437</v>
      </c>
      <c r="AA9" s="820"/>
      <c r="AB9" s="788"/>
      <c r="AC9" s="819">
        <v>6131</v>
      </c>
      <c r="AD9" s="820"/>
      <c r="AE9" s="788"/>
      <c r="AF9" s="819">
        <v>5724</v>
      </c>
    </row>
    <row r="10" spans="1:35" ht="12" customHeight="1" x14ac:dyDescent="0.2">
      <c r="A10" s="1639" t="s">
        <v>323</v>
      </c>
      <c r="B10" s="1639"/>
      <c r="C10" s="817"/>
      <c r="D10" s="818"/>
      <c r="E10" s="555">
        <v>1041</v>
      </c>
      <c r="F10" s="343"/>
      <c r="G10" s="344"/>
      <c r="H10" s="555">
        <v>1008</v>
      </c>
      <c r="I10" s="823"/>
      <c r="J10" s="526"/>
      <c r="K10" s="384">
        <v>1033</v>
      </c>
      <c r="L10" s="823"/>
      <c r="M10" s="552"/>
      <c r="N10" s="384">
        <v>984</v>
      </c>
      <c r="O10" s="823"/>
      <c r="P10" s="550"/>
      <c r="Q10" s="384">
        <v>1134</v>
      </c>
      <c r="R10" s="824"/>
      <c r="S10" s="526"/>
      <c r="T10" s="384">
        <v>1170</v>
      </c>
      <c r="U10" s="825"/>
      <c r="V10" s="826"/>
      <c r="W10" s="384">
        <v>1207</v>
      </c>
      <c r="X10" s="823"/>
      <c r="Y10" s="552"/>
      <c r="Z10" s="384">
        <v>1212</v>
      </c>
      <c r="AA10" s="823"/>
      <c r="AB10" s="552"/>
      <c r="AC10" s="555">
        <v>1041</v>
      </c>
      <c r="AD10" s="823"/>
      <c r="AE10" s="552"/>
      <c r="AF10" s="555">
        <v>1134</v>
      </c>
    </row>
    <row r="11" spans="1:35" ht="12" customHeight="1" x14ac:dyDescent="0.2">
      <c r="A11" s="1616" t="s">
        <v>581</v>
      </c>
      <c r="B11" s="1616"/>
      <c r="C11" s="827"/>
      <c r="D11" s="828"/>
      <c r="E11" s="601">
        <v>7172</v>
      </c>
      <c r="F11" s="343"/>
      <c r="G11" s="344"/>
      <c r="H11" s="601">
        <v>7170</v>
      </c>
      <c r="I11" s="823"/>
      <c r="J11" s="526"/>
      <c r="K11" s="386">
        <v>6985</v>
      </c>
      <c r="L11" s="823"/>
      <c r="M11" s="552"/>
      <c r="N11" s="386">
        <v>6770</v>
      </c>
      <c r="O11" s="823"/>
      <c r="P11" s="550"/>
      <c r="Q11" s="386">
        <v>6858</v>
      </c>
      <c r="R11" s="824"/>
      <c r="S11" s="526"/>
      <c r="T11" s="386">
        <v>6882</v>
      </c>
      <c r="U11" s="825"/>
      <c r="V11" s="826"/>
      <c r="W11" s="386">
        <v>6792</v>
      </c>
      <c r="X11" s="823"/>
      <c r="Y11" s="552"/>
      <c r="Z11" s="386">
        <v>6649</v>
      </c>
      <c r="AA11" s="823"/>
      <c r="AB11" s="552"/>
      <c r="AC11" s="601">
        <v>7172</v>
      </c>
      <c r="AD11" s="823"/>
      <c r="AE11" s="552"/>
      <c r="AF11" s="601">
        <v>6858</v>
      </c>
    </row>
    <row r="12" spans="1:35" ht="8.1" customHeight="1" x14ac:dyDescent="0.2">
      <c r="A12" s="1606"/>
      <c r="B12" s="1606"/>
      <c r="D12" s="342"/>
      <c r="E12" s="553"/>
      <c r="F12" s="343"/>
      <c r="G12" s="344"/>
      <c r="H12" s="552"/>
      <c r="I12" s="823"/>
      <c r="J12" s="526"/>
      <c r="K12" s="552"/>
      <c r="L12" s="823"/>
      <c r="M12" s="552"/>
      <c r="N12" s="552"/>
      <c r="O12" s="823"/>
      <c r="P12" s="550"/>
      <c r="Q12" s="553"/>
      <c r="R12" s="824"/>
      <c r="S12" s="526"/>
      <c r="T12" s="552"/>
      <c r="U12" s="825"/>
      <c r="V12" s="826"/>
      <c r="W12" s="552"/>
      <c r="X12" s="823"/>
      <c r="Y12" s="552"/>
      <c r="Z12" s="552"/>
      <c r="AA12" s="823"/>
      <c r="AB12" s="552"/>
      <c r="AC12" s="552"/>
      <c r="AD12" s="823"/>
      <c r="AE12" s="552"/>
      <c r="AF12" s="552"/>
    </row>
    <row r="13" spans="1:35" ht="12" customHeight="1" x14ac:dyDescent="0.2">
      <c r="A13" s="1712" t="s">
        <v>582</v>
      </c>
      <c r="B13" s="1712"/>
      <c r="C13" s="815"/>
      <c r="D13" s="816"/>
      <c r="E13" s="553"/>
      <c r="F13" s="343"/>
      <c r="G13" s="344"/>
      <c r="H13" s="552"/>
      <c r="I13" s="823"/>
      <c r="J13" s="526"/>
      <c r="K13" s="552"/>
      <c r="L13" s="823"/>
      <c r="M13" s="552"/>
      <c r="N13" s="552"/>
      <c r="O13" s="823"/>
      <c r="P13" s="550"/>
      <c r="Q13" s="553"/>
      <c r="R13" s="824"/>
      <c r="S13" s="526"/>
      <c r="T13" s="552"/>
      <c r="U13" s="825"/>
      <c r="V13" s="826"/>
      <c r="W13" s="552"/>
      <c r="X13" s="823"/>
      <c r="Y13" s="552"/>
      <c r="Z13" s="552"/>
      <c r="AA13" s="823"/>
      <c r="AB13" s="552"/>
      <c r="AC13" s="552"/>
      <c r="AD13" s="823"/>
      <c r="AE13" s="552"/>
      <c r="AF13" s="552"/>
    </row>
    <row r="14" spans="1:35" ht="12" customHeight="1" x14ac:dyDescent="0.2">
      <c r="A14" s="1639" t="s">
        <v>324</v>
      </c>
      <c r="B14" s="1639"/>
      <c r="C14" s="817"/>
      <c r="D14" s="818"/>
      <c r="E14" s="713">
        <v>409</v>
      </c>
      <c r="F14" s="1233"/>
      <c r="G14" s="789"/>
      <c r="H14" s="564">
        <v>407</v>
      </c>
      <c r="I14" s="1480"/>
      <c r="J14" s="562"/>
      <c r="K14" s="558">
        <v>355</v>
      </c>
      <c r="L14" s="1480"/>
      <c r="M14" s="568"/>
      <c r="N14" s="558">
        <v>331</v>
      </c>
      <c r="O14" s="1480"/>
      <c r="P14" s="561"/>
      <c r="Q14" s="562">
        <v>343</v>
      </c>
      <c r="R14" s="1481"/>
      <c r="S14" s="562"/>
      <c r="T14" s="558">
        <v>327</v>
      </c>
      <c r="U14" s="1482"/>
      <c r="V14" s="716"/>
      <c r="W14" s="558">
        <v>300</v>
      </c>
      <c r="X14" s="1480"/>
      <c r="Y14" s="568"/>
      <c r="Z14" s="558">
        <v>249</v>
      </c>
      <c r="AA14" s="1480"/>
      <c r="AB14" s="568"/>
      <c r="AC14" s="564">
        <v>409</v>
      </c>
      <c r="AD14" s="1480"/>
      <c r="AE14" s="568"/>
      <c r="AF14" s="564">
        <v>343</v>
      </c>
    </row>
    <row r="15" spans="1:35" ht="12" customHeight="1" x14ac:dyDescent="0.2">
      <c r="A15" s="1639" t="s">
        <v>323</v>
      </c>
      <c r="B15" s="1639"/>
      <c r="C15" s="817"/>
      <c r="D15" s="818"/>
      <c r="E15" s="720">
        <v>1128</v>
      </c>
      <c r="F15" s="1233"/>
      <c r="G15" s="789"/>
      <c r="H15" s="720">
        <v>1017</v>
      </c>
      <c r="I15" s="1480"/>
      <c r="J15" s="562"/>
      <c r="K15" s="565">
        <v>906</v>
      </c>
      <c r="L15" s="1480"/>
      <c r="M15" s="568"/>
      <c r="N15" s="565">
        <v>808</v>
      </c>
      <c r="O15" s="1480"/>
      <c r="P15" s="561"/>
      <c r="Q15" s="565">
        <v>836</v>
      </c>
      <c r="R15" s="1481"/>
      <c r="S15" s="562"/>
      <c r="T15" s="565">
        <v>829</v>
      </c>
      <c r="U15" s="1482"/>
      <c r="V15" s="716"/>
      <c r="W15" s="565">
        <v>816</v>
      </c>
      <c r="X15" s="1480"/>
      <c r="Y15" s="568"/>
      <c r="Z15" s="565">
        <v>811</v>
      </c>
      <c r="AA15" s="1480"/>
      <c r="AB15" s="568"/>
      <c r="AC15" s="720">
        <v>1128</v>
      </c>
      <c r="AD15" s="1480"/>
      <c r="AE15" s="568"/>
      <c r="AF15" s="720">
        <v>836</v>
      </c>
    </row>
    <row r="16" spans="1:35" ht="12" customHeight="1" x14ac:dyDescent="0.2">
      <c r="A16" s="1616" t="s">
        <v>583</v>
      </c>
      <c r="B16" s="1616"/>
      <c r="C16" s="827"/>
      <c r="D16" s="828"/>
      <c r="E16" s="1483">
        <v>1537</v>
      </c>
      <c r="F16" s="1233"/>
      <c r="G16" s="789"/>
      <c r="H16" s="1483">
        <v>1424</v>
      </c>
      <c r="I16" s="1480"/>
      <c r="J16" s="562"/>
      <c r="K16" s="567">
        <v>1261</v>
      </c>
      <c r="L16" s="1480"/>
      <c r="M16" s="568"/>
      <c r="N16" s="567">
        <v>1139</v>
      </c>
      <c r="O16" s="1480"/>
      <c r="P16" s="561"/>
      <c r="Q16" s="567">
        <v>1179</v>
      </c>
      <c r="R16" s="1481"/>
      <c r="S16" s="562"/>
      <c r="T16" s="567">
        <v>1156</v>
      </c>
      <c r="U16" s="1482"/>
      <c r="V16" s="716"/>
      <c r="W16" s="567">
        <v>1116</v>
      </c>
      <c r="X16" s="1480"/>
      <c r="Y16" s="568"/>
      <c r="Z16" s="567">
        <v>1060</v>
      </c>
      <c r="AA16" s="1480"/>
      <c r="AB16" s="568"/>
      <c r="AC16" s="1483">
        <v>1537</v>
      </c>
      <c r="AD16" s="1480"/>
      <c r="AE16" s="568"/>
      <c r="AF16" s="1483">
        <v>1179</v>
      </c>
    </row>
    <row r="17" spans="1:32" ht="8.1" customHeight="1" x14ac:dyDescent="0.2">
      <c r="A17" s="1606"/>
      <c r="B17" s="1606"/>
      <c r="D17" s="342"/>
      <c r="E17" s="569"/>
      <c r="F17" s="1233"/>
      <c r="G17" s="789"/>
      <c r="H17" s="568"/>
      <c r="I17" s="1480"/>
      <c r="J17" s="562"/>
      <c r="K17" s="568"/>
      <c r="L17" s="1480"/>
      <c r="M17" s="568"/>
      <c r="N17" s="568"/>
      <c r="O17" s="1480"/>
      <c r="P17" s="561"/>
      <c r="Q17" s="569"/>
      <c r="R17" s="1481"/>
      <c r="S17" s="562"/>
      <c r="T17" s="568"/>
      <c r="U17" s="1482"/>
      <c r="V17" s="716"/>
      <c r="W17" s="568"/>
      <c r="X17" s="1480"/>
      <c r="Y17" s="568"/>
      <c r="Z17" s="568"/>
      <c r="AA17" s="1480"/>
      <c r="AB17" s="568"/>
      <c r="AC17" s="568"/>
      <c r="AD17" s="1480"/>
      <c r="AE17" s="568"/>
      <c r="AF17" s="568"/>
    </row>
    <row r="18" spans="1:32" ht="12" customHeight="1" x14ac:dyDescent="0.2">
      <c r="A18" s="1712" t="s">
        <v>147</v>
      </c>
      <c r="B18" s="1712"/>
      <c r="C18" s="815"/>
      <c r="D18" s="816"/>
      <c r="E18" s="569"/>
      <c r="F18" s="1233"/>
      <c r="G18" s="789"/>
      <c r="H18" s="568"/>
      <c r="I18" s="1480"/>
      <c r="J18" s="562"/>
      <c r="K18" s="568"/>
      <c r="L18" s="1480"/>
      <c r="M18" s="568"/>
      <c r="N18" s="568"/>
      <c r="O18" s="1480"/>
      <c r="P18" s="561"/>
      <c r="Q18" s="569"/>
      <c r="R18" s="1481"/>
      <c r="S18" s="562"/>
      <c r="T18" s="568"/>
      <c r="U18" s="1482"/>
      <c r="V18" s="716"/>
      <c r="W18" s="568"/>
      <c r="X18" s="1480"/>
      <c r="Y18" s="568"/>
      <c r="Z18" s="568"/>
      <c r="AA18" s="1480"/>
      <c r="AB18" s="568"/>
      <c r="AC18" s="568"/>
      <c r="AD18" s="1480"/>
      <c r="AE18" s="568"/>
      <c r="AF18" s="568"/>
    </row>
    <row r="19" spans="1:32" ht="12" customHeight="1" x14ac:dyDescent="0.2">
      <c r="A19" s="1639" t="s">
        <v>324</v>
      </c>
      <c r="B19" s="1639"/>
      <c r="C19" s="817"/>
      <c r="D19" s="818"/>
      <c r="E19" s="713">
        <v>6540</v>
      </c>
      <c r="F19" s="1233"/>
      <c r="G19" s="789"/>
      <c r="H19" s="564">
        <v>6569</v>
      </c>
      <c r="I19" s="1480"/>
      <c r="J19" s="562"/>
      <c r="K19" s="558">
        <v>6307</v>
      </c>
      <c r="L19" s="1480"/>
      <c r="M19" s="568"/>
      <c r="N19" s="558">
        <v>6117</v>
      </c>
      <c r="O19" s="1480"/>
      <c r="P19" s="561"/>
      <c r="Q19" s="562">
        <v>6067</v>
      </c>
      <c r="R19" s="1481"/>
      <c r="S19" s="562"/>
      <c r="T19" s="558">
        <v>6039</v>
      </c>
      <c r="U19" s="1482"/>
      <c r="V19" s="716"/>
      <c r="W19" s="558">
        <v>5885</v>
      </c>
      <c r="X19" s="1480"/>
      <c r="Y19" s="568"/>
      <c r="Z19" s="558">
        <v>5686</v>
      </c>
      <c r="AA19" s="1480"/>
      <c r="AB19" s="568"/>
      <c r="AC19" s="564">
        <v>6540</v>
      </c>
      <c r="AD19" s="1480"/>
      <c r="AE19" s="568"/>
      <c r="AF19" s="564">
        <v>6067</v>
      </c>
    </row>
    <row r="20" spans="1:32" ht="12" customHeight="1" x14ac:dyDescent="0.2">
      <c r="A20" s="1639" t="s">
        <v>323</v>
      </c>
      <c r="B20" s="1639"/>
      <c r="C20" s="817"/>
      <c r="D20" s="818"/>
      <c r="E20" s="720">
        <v>2169</v>
      </c>
      <c r="F20" s="1233"/>
      <c r="G20" s="789"/>
      <c r="H20" s="720">
        <v>2025</v>
      </c>
      <c r="I20" s="1480"/>
      <c r="J20" s="562"/>
      <c r="K20" s="565">
        <v>1939</v>
      </c>
      <c r="L20" s="1480"/>
      <c r="M20" s="568"/>
      <c r="N20" s="565">
        <v>1792</v>
      </c>
      <c r="O20" s="1480"/>
      <c r="P20" s="561"/>
      <c r="Q20" s="565">
        <v>1970</v>
      </c>
      <c r="R20" s="1481"/>
      <c r="S20" s="562"/>
      <c r="T20" s="565">
        <v>1999</v>
      </c>
      <c r="U20" s="1482"/>
      <c r="V20" s="716"/>
      <c r="W20" s="565">
        <v>2023</v>
      </c>
      <c r="X20" s="1480"/>
      <c r="Y20" s="568"/>
      <c r="Z20" s="565">
        <v>2023</v>
      </c>
      <c r="AA20" s="1480"/>
      <c r="AB20" s="568"/>
      <c r="AC20" s="720">
        <v>2169</v>
      </c>
      <c r="AD20" s="1480"/>
      <c r="AE20" s="568"/>
      <c r="AF20" s="720">
        <v>1970</v>
      </c>
    </row>
    <row r="21" spans="1:32" ht="12.95" customHeight="1" thickBot="1" x14ac:dyDescent="0.25">
      <c r="A21" s="1616" t="s">
        <v>584</v>
      </c>
      <c r="B21" s="1616"/>
      <c r="C21" s="827"/>
      <c r="D21" s="828"/>
      <c r="E21" s="1484">
        <v>8709</v>
      </c>
      <c r="F21" s="1233"/>
      <c r="G21" s="789"/>
      <c r="H21" s="1484">
        <v>8594</v>
      </c>
      <c r="I21" s="1485"/>
      <c r="J21" s="575"/>
      <c r="K21" s="1486">
        <v>8246</v>
      </c>
      <c r="L21" s="1485"/>
      <c r="M21" s="1487"/>
      <c r="N21" s="1486">
        <v>7909</v>
      </c>
      <c r="O21" s="1485"/>
      <c r="P21" s="576"/>
      <c r="Q21" s="1486">
        <v>8037</v>
      </c>
      <c r="R21" s="1488"/>
      <c r="S21" s="575"/>
      <c r="T21" s="1486">
        <v>8038</v>
      </c>
      <c r="U21" s="1489"/>
      <c r="V21" s="701"/>
      <c r="W21" s="948">
        <v>7908</v>
      </c>
      <c r="X21" s="1485"/>
      <c r="Y21" s="1487"/>
      <c r="Z21" s="948">
        <v>7709</v>
      </c>
      <c r="AA21" s="1485"/>
      <c r="AB21" s="1487"/>
      <c r="AC21" s="887">
        <v>8709</v>
      </c>
      <c r="AD21" s="1485"/>
      <c r="AE21" s="1487"/>
      <c r="AF21" s="887">
        <v>8037</v>
      </c>
    </row>
    <row r="22" spans="1:32" ht="12" customHeight="1" thickTop="1" x14ac:dyDescent="0.2">
      <c r="A22" s="1606"/>
      <c r="B22" s="1606"/>
      <c r="D22" s="342"/>
      <c r="E22" s="361"/>
      <c r="F22" s="343"/>
      <c r="G22" s="344"/>
      <c r="H22" s="361"/>
      <c r="I22" s="830"/>
      <c r="J22" s="361"/>
      <c r="K22" s="361"/>
      <c r="L22" s="830"/>
      <c r="M22" s="362"/>
      <c r="N22" s="361"/>
      <c r="O22" s="830"/>
      <c r="P22" s="363"/>
      <c r="Q22" s="361"/>
      <c r="R22" s="831"/>
      <c r="S22" s="361"/>
      <c r="T22" s="361"/>
      <c r="U22" s="814"/>
      <c r="V22" s="344"/>
      <c r="W22" s="391"/>
      <c r="X22" s="830"/>
      <c r="Y22" s="362"/>
      <c r="Z22" s="391"/>
      <c r="AA22" s="830"/>
      <c r="AB22" s="362"/>
      <c r="AC22" s="391"/>
      <c r="AD22" s="830"/>
      <c r="AE22" s="362"/>
      <c r="AF22" s="391"/>
    </row>
    <row r="23" spans="1:32" ht="12" customHeight="1" x14ac:dyDescent="0.2">
      <c r="A23" s="1649" t="s">
        <v>206</v>
      </c>
      <c r="B23" s="1606"/>
      <c r="D23" s="342"/>
      <c r="E23" s="365"/>
      <c r="F23" s="343"/>
      <c r="G23" s="344"/>
      <c r="H23" s="362"/>
      <c r="I23" s="830"/>
      <c r="J23" s="361"/>
      <c r="K23" s="362"/>
      <c r="L23" s="830"/>
      <c r="M23" s="362"/>
      <c r="N23" s="362"/>
      <c r="O23" s="830"/>
      <c r="P23" s="363"/>
      <c r="Q23" s="365"/>
      <c r="R23" s="831"/>
      <c r="S23" s="361"/>
      <c r="T23" s="362"/>
      <c r="U23" s="814"/>
      <c r="V23" s="344"/>
      <c r="W23" s="362"/>
      <c r="X23" s="830"/>
      <c r="Y23" s="362"/>
      <c r="Z23" s="362"/>
      <c r="AA23" s="830"/>
      <c r="AB23" s="362"/>
      <c r="AC23" s="362"/>
      <c r="AD23" s="830"/>
      <c r="AE23" s="362"/>
      <c r="AF23" s="362"/>
    </row>
    <row r="24" spans="1:32" ht="12" customHeight="1" x14ac:dyDescent="0.2">
      <c r="A24" s="1712" t="s">
        <v>580</v>
      </c>
      <c r="B24" s="1712"/>
      <c r="C24" s="815"/>
      <c r="D24" s="816"/>
      <c r="E24" s="365"/>
      <c r="F24" s="343"/>
      <c r="G24" s="344"/>
      <c r="H24" s="362"/>
      <c r="I24" s="830"/>
      <c r="J24" s="361"/>
      <c r="K24" s="362"/>
      <c r="L24" s="830"/>
      <c r="M24" s="362"/>
      <c r="N24" s="362"/>
      <c r="O24" s="830"/>
      <c r="P24" s="363"/>
      <c r="Q24" s="365"/>
      <c r="R24" s="831"/>
      <c r="S24" s="361"/>
      <c r="T24" s="362"/>
      <c r="U24" s="814"/>
      <c r="V24" s="344"/>
      <c r="W24" s="362"/>
      <c r="X24" s="830"/>
      <c r="Y24" s="362"/>
      <c r="Z24" s="362"/>
      <c r="AA24" s="830"/>
      <c r="AB24" s="362"/>
      <c r="AC24" s="362"/>
      <c r="AD24" s="830"/>
      <c r="AE24" s="362"/>
      <c r="AF24" s="362"/>
    </row>
    <row r="25" spans="1:32" ht="12" customHeight="1" x14ac:dyDescent="0.2">
      <c r="A25" s="1639" t="s">
        <v>322</v>
      </c>
      <c r="B25" s="1639"/>
      <c r="C25" s="817"/>
      <c r="D25" s="818"/>
      <c r="E25" s="600">
        <v>-6</v>
      </c>
      <c r="F25" s="343"/>
      <c r="G25" s="344"/>
      <c r="H25" s="819">
        <v>125</v>
      </c>
      <c r="I25" s="820"/>
      <c r="J25" s="525"/>
      <c r="K25" s="375">
        <v>216</v>
      </c>
      <c r="L25" s="820"/>
      <c r="M25" s="788"/>
      <c r="N25" s="375">
        <v>-5</v>
      </c>
      <c r="O25" s="820"/>
      <c r="P25" s="546"/>
      <c r="Q25" s="525">
        <v>130</v>
      </c>
      <c r="R25" s="821"/>
      <c r="S25" s="525"/>
      <c r="T25" s="375">
        <v>123</v>
      </c>
      <c r="U25" s="822"/>
      <c r="V25" s="781"/>
      <c r="W25" s="375">
        <v>152</v>
      </c>
      <c r="X25" s="820"/>
      <c r="Y25" s="788"/>
      <c r="Z25" s="375">
        <v>177</v>
      </c>
      <c r="AA25" s="820"/>
      <c r="AB25" s="788"/>
      <c r="AC25" s="819">
        <v>330</v>
      </c>
      <c r="AD25" s="820"/>
      <c r="AE25" s="788"/>
      <c r="AF25" s="819">
        <v>582</v>
      </c>
    </row>
    <row r="26" spans="1:32" ht="12" customHeight="1" x14ac:dyDescent="0.2">
      <c r="A26" s="1639" t="s">
        <v>323</v>
      </c>
      <c r="B26" s="1639"/>
      <c r="C26" s="817"/>
      <c r="D26" s="818"/>
      <c r="E26" s="555">
        <v>17</v>
      </c>
      <c r="F26" s="343"/>
      <c r="G26" s="344"/>
      <c r="H26" s="555">
        <v>71</v>
      </c>
      <c r="I26" s="823"/>
      <c r="J26" s="526"/>
      <c r="K26" s="384">
        <v>38</v>
      </c>
      <c r="L26" s="823"/>
      <c r="M26" s="552"/>
      <c r="N26" s="384">
        <v>12</v>
      </c>
      <c r="O26" s="823"/>
      <c r="P26" s="550"/>
      <c r="Q26" s="384">
        <v>12</v>
      </c>
      <c r="R26" s="824"/>
      <c r="S26" s="526"/>
      <c r="T26" s="384">
        <v>87</v>
      </c>
      <c r="U26" s="825"/>
      <c r="V26" s="826"/>
      <c r="W26" s="384">
        <v>21</v>
      </c>
      <c r="X26" s="823"/>
      <c r="Y26" s="552"/>
      <c r="Z26" s="384">
        <v>3</v>
      </c>
      <c r="AA26" s="823"/>
      <c r="AB26" s="552"/>
      <c r="AC26" s="555">
        <v>138</v>
      </c>
      <c r="AD26" s="823"/>
      <c r="AE26" s="552"/>
      <c r="AF26" s="555">
        <v>123</v>
      </c>
    </row>
    <row r="27" spans="1:32" ht="12" customHeight="1" x14ac:dyDescent="0.2">
      <c r="A27" s="1616" t="s">
        <v>585</v>
      </c>
      <c r="B27" s="1616"/>
      <c r="C27" s="827"/>
      <c r="D27" s="828"/>
      <c r="E27" s="601">
        <v>11</v>
      </c>
      <c r="F27" s="343"/>
      <c r="G27" s="344"/>
      <c r="H27" s="601">
        <v>196</v>
      </c>
      <c r="I27" s="823"/>
      <c r="J27" s="526"/>
      <c r="K27" s="386">
        <v>254</v>
      </c>
      <c r="L27" s="823"/>
      <c r="M27" s="552"/>
      <c r="N27" s="386">
        <v>7</v>
      </c>
      <c r="O27" s="823"/>
      <c r="P27" s="550"/>
      <c r="Q27" s="386">
        <v>142</v>
      </c>
      <c r="R27" s="824"/>
      <c r="S27" s="526"/>
      <c r="T27" s="386">
        <v>210</v>
      </c>
      <c r="U27" s="825"/>
      <c r="V27" s="826"/>
      <c r="W27" s="386">
        <v>173</v>
      </c>
      <c r="X27" s="823"/>
      <c r="Y27" s="552"/>
      <c r="Z27" s="386">
        <v>180</v>
      </c>
      <c r="AA27" s="823"/>
      <c r="AB27" s="552"/>
      <c r="AC27" s="601">
        <v>468</v>
      </c>
      <c r="AD27" s="823"/>
      <c r="AE27" s="552"/>
      <c r="AF27" s="601">
        <v>705</v>
      </c>
    </row>
    <row r="28" spans="1:32" ht="8.1" customHeight="1" x14ac:dyDescent="0.2">
      <c r="A28" s="1606"/>
      <c r="B28" s="1606"/>
      <c r="D28" s="342"/>
      <c r="E28" s="553"/>
      <c r="F28" s="343"/>
      <c r="G28" s="344"/>
      <c r="H28" s="787"/>
      <c r="I28" s="823"/>
      <c r="J28" s="526"/>
      <c r="K28" s="552"/>
      <c r="L28" s="823"/>
      <c r="M28" s="552"/>
      <c r="N28" s="552"/>
      <c r="O28" s="823"/>
      <c r="P28" s="550"/>
      <c r="Q28" s="553"/>
      <c r="R28" s="824"/>
      <c r="S28" s="526"/>
      <c r="T28" s="552"/>
      <c r="U28" s="825"/>
      <c r="V28" s="826"/>
      <c r="W28" s="552"/>
      <c r="X28" s="823"/>
      <c r="Y28" s="552"/>
      <c r="Z28" s="552"/>
      <c r="AA28" s="823"/>
      <c r="AB28" s="552"/>
      <c r="AC28" s="787"/>
      <c r="AD28" s="823"/>
      <c r="AE28" s="552"/>
      <c r="AF28" s="552"/>
    </row>
    <row r="29" spans="1:32" ht="12" customHeight="1" x14ac:dyDescent="0.2">
      <c r="A29" s="1712" t="s">
        <v>582</v>
      </c>
      <c r="B29" s="1712"/>
      <c r="C29" s="815"/>
      <c r="D29" s="816"/>
      <c r="E29" s="553"/>
      <c r="F29" s="343"/>
      <c r="G29" s="344"/>
      <c r="H29" s="787"/>
      <c r="I29" s="823"/>
      <c r="J29" s="526"/>
      <c r="K29" s="552"/>
      <c r="L29" s="823"/>
      <c r="M29" s="552"/>
      <c r="N29" s="552"/>
      <c r="O29" s="823"/>
      <c r="P29" s="550"/>
      <c r="Q29" s="553"/>
      <c r="R29" s="824"/>
      <c r="S29" s="526"/>
      <c r="T29" s="552"/>
      <c r="U29" s="825"/>
      <c r="V29" s="826"/>
      <c r="W29" s="552"/>
      <c r="X29" s="823"/>
      <c r="Y29" s="552"/>
      <c r="Z29" s="552"/>
      <c r="AA29" s="823"/>
      <c r="AB29" s="552"/>
      <c r="AC29" s="787"/>
      <c r="AD29" s="823"/>
      <c r="AE29" s="552"/>
      <c r="AF29" s="552"/>
    </row>
    <row r="30" spans="1:32" ht="12" customHeight="1" x14ac:dyDescent="0.2">
      <c r="A30" s="1639" t="s">
        <v>322</v>
      </c>
      <c r="B30" s="1639"/>
      <c r="C30" s="817"/>
      <c r="D30" s="818"/>
      <c r="E30" s="598">
        <v>-9</v>
      </c>
      <c r="F30" s="343"/>
      <c r="G30" s="344"/>
      <c r="H30" s="554">
        <v>5</v>
      </c>
      <c r="I30" s="823"/>
      <c r="J30" s="526"/>
      <c r="K30" s="380">
        <v>10</v>
      </c>
      <c r="L30" s="823"/>
      <c r="M30" s="552"/>
      <c r="N30" s="380">
        <v>3</v>
      </c>
      <c r="O30" s="823"/>
      <c r="P30" s="550"/>
      <c r="Q30" s="526">
        <v>2</v>
      </c>
      <c r="R30" s="824"/>
      <c r="S30" s="526"/>
      <c r="T30" s="380">
        <v>1</v>
      </c>
      <c r="U30" s="825"/>
      <c r="V30" s="826"/>
      <c r="W30" s="380">
        <v>4</v>
      </c>
      <c r="X30" s="823"/>
      <c r="Y30" s="552"/>
      <c r="Z30" s="380">
        <v>2</v>
      </c>
      <c r="AA30" s="823"/>
      <c r="AB30" s="552"/>
      <c r="AC30" s="554">
        <v>9</v>
      </c>
      <c r="AD30" s="823"/>
      <c r="AE30" s="552"/>
      <c r="AF30" s="554">
        <v>9</v>
      </c>
    </row>
    <row r="31" spans="1:32" ht="12" customHeight="1" x14ac:dyDescent="0.2">
      <c r="A31" s="1639" t="s">
        <v>323</v>
      </c>
      <c r="B31" s="1639"/>
      <c r="C31" s="817"/>
      <c r="D31" s="818"/>
      <c r="E31" s="555">
        <v>18</v>
      </c>
      <c r="F31" s="343"/>
      <c r="G31" s="344"/>
      <c r="H31" s="555">
        <v>19</v>
      </c>
      <c r="I31" s="823"/>
      <c r="J31" s="526"/>
      <c r="K31" s="384">
        <v>15</v>
      </c>
      <c r="L31" s="823"/>
      <c r="M31" s="552"/>
      <c r="N31" s="384">
        <v>14</v>
      </c>
      <c r="O31" s="823"/>
      <c r="P31" s="550"/>
      <c r="Q31" s="384">
        <v>17</v>
      </c>
      <c r="R31" s="824"/>
      <c r="S31" s="526"/>
      <c r="T31" s="384">
        <v>18</v>
      </c>
      <c r="U31" s="825"/>
      <c r="V31" s="826"/>
      <c r="W31" s="384">
        <v>16</v>
      </c>
      <c r="X31" s="823"/>
      <c r="Y31" s="552"/>
      <c r="Z31" s="384">
        <v>15</v>
      </c>
      <c r="AA31" s="823"/>
      <c r="AB31" s="552"/>
      <c r="AC31" s="555">
        <v>66</v>
      </c>
      <c r="AD31" s="823"/>
      <c r="AE31" s="552"/>
      <c r="AF31" s="555">
        <v>66</v>
      </c>
    </row>
    <row r="32" spans="1:32" ht="12" customHeight="1" x14ac:dyDescent="0.2">
      <c r="A32" s="1616" t="s">
        <v>583</v>
      </c>
      <c r="B32" s="1616"/>
      <c r="C32" s="827"/>
      <c r="D32" s="828"/>
      <c r="E32" s="601">
        <v>9</v>
      </c>
      <c r="F32" s="343"/>
      <c r="G32" s="344"/>
      <c r="H32" s="601">
        <v>24</v>
      </c>
      <c r="I32" s="823"/>
      <c r="J32" s="526"/>
      <c r="K32" s="386">
        <v>25</v>
      </c>
      <c r="L32" s="823"/>
      <c r="M32" s="552"/>
      <c r="N32" s="386">
        <v>17</v>
      </c>
      <c r="O32" s="823"/>
      <c r="P32" s="550"/>
      <c r="Q32" s="386">
        <v>19</v>
      </c>
      <c r="R32" s="824"/>
      <c r="S32" s="526"/>
      <c r="T32" s="386">
        <v>19</v>
      </c>
      <c r="U32" s="825"/>
      <c r="V32" s="826"/>
      <c r="W32" s="386">
        <v>20</v>
      </c>
      <c r="X32" s="823"/>
      <c r="Y32" s="552"/>
      <c r="Z32" s="386">
        <v>17</v>
      </c>
      <c r="AA32" s="823"/>
      <c r="AB32" s="552"/>
      <c r="AC32" s="601">
        <v>75</v>
      </c>
      <c r="AD32" s="823"/>
      <c r="AE32" s="552"/>
      <c r="AF32" s="601">
        <v>75</v>
      </c>
    </row>
    <row r="33" spans="1:32" ht="8.1" customHeight="1" x14ac:dyDescent="0.2">
      <c r="A33" s="1606"/>
      <c r="B33" s="1606"/>
      <c r="D33" s="342"/>
      <c r="E33" s="553"/>
      <c r="F33" s="343"/>
      <c r="G33" s="344"/>
      <c r="H33" s="552"/>
      <c r="I33" s="823"/>
      <c r="J33" s="526"/>
      <c r="K33" s="552"/>
      <c r="L33" s="823"/>
      <c r="M33" s="552"/>
      <c r="N33" s="552"/>
      <c r="O33" s="823"/>
      <c r="P33" s="550"/>
      <c r="Q33" s="553"/>
      <c r="R33" s="824"/>
      <c r="S33" s="526"/>
      <c r="T33" s="552"/>
      <c r="U33" s="825"/>
      <c r="V33" s="826"/>
      <c r="W33" s="552"/>
      <c r="X33" s="823"/>
      <c r="Y33" s="552"/>
      <c r="Z33" s="552"/>
      <c r="AA33" s="823"/>
      <c r="AB33" s="552"/>
      <c r="AC33" s="552"/>
      <c r="AD33" s="823"/>
      <c r="AE33" s="552"/>
      <c r="AF33" s="552"/>
    </row>
    <row r="34" spans="1:32" ht="12" customHeight="1" x14ac:dyDescent="0.2">
      <c r="A34" s="1712" t="s">
        <v>147</v>
      </c>
      <c r="B34" s="1712"/>
      <c r="C34" s="815"/>
      <c r="D34" s="816"/>
      <c r="E34" s="553"/>
      <c r="F34" s="343"/>
      <c r="G34" s="344"/>
      <c r="H34" s="552"/>
      <c r="I34" s="823"/>
      <c r="J34" s="526"/>
      <c r="K34" s="552"/>
      <c r="L34" s="823"/>
      <c r="M34" s="552"/>
      <c r="N34" s="552"/>
      <c r="O34" s="823"/>
      <c r="P34" s="550"/>
      <c r="Q34" s="553"/>
      <c r="R34" s="824"/>
      <c r="S34" s="526"/>
      <c r="T34" s="552"/>
      <c r="U34" s="825"/>
      <c r="V34" s="826"/>
      <c r="W34" s="552"/>
      <c r="X34" s="823"/>
      <c r="Y34" s="552"/>
      <c r="Z34" s="552"/>
      <c r="AA34" s="823"/>
      <c r="AB34" s="552"/>
      <c r="AC34" s="552"/>
      <c r="AD34" s="823"/>
      <c r="AE34" s="552"/>
      <c r="AF34" s="552"/>
    </row>
    <row r="35" spans="1:32" ht="12" customHeight="1" x14ac:dyDescent="0.2">
      <c r="A35" s="1639" t="s">
        <v>322</v>
      </c>
      <c r="B35" s="1639"/>
      <c r="C35" s="817"/>
      <c r="D35" s="818"/>
      <c r="E35" s="598">
        <v>-15</v>
      </c>
      <c r="F35" s="343"/>
      <c r="G35" s="344"/>
      <c r="H35" s="554">
        <v>130</v>
      </c>
      <c r="I35" s="823"/>
      <c r="J35" s="526"/>
      <c r="K35" s="380">
        <v>226</v>
      </c>
      <c r="L35" s="823"/>
      <c r="M35" s="552"/>
      <c r="N35" s="380">
        <v>-2</v>
      </c>
      <c r="O35" s="823"/>
      <c r="P35" s="550"/>
      <c r="Q35" s="526">
        <v>132</v>
      </c>
      <c r="R35" s="824"/>
      <c r="S35" s="526"/>
      <c r="T35" s="380">
        <v>124</v>
      </c>
      <c r="U35" s="825"/>
      <c r="V35" s="826"/>
      <c r="W35" s="380">
        <v>156</v>
      </c>
      <c r="X35" s="823"/>
      <c r="Y35" s="552"/>
      <c r="Z35" s="380">
        <v>179</v>
      </c>
      <c r="AA35" s="823"/>
      <c r="AB35" s="552"/>
      <c r="AC35" s="554">
        <v>339</v>
      </c>
      <c r="AD35" s="823"/>
      <c r="AE35" s="552"/>
      <c r="AF35" s="554">
        <v>591</v>
      </c>
    </row>
    <row r="36" spans="1:32" ht="12" customHeight="1" x14ac:dyDescent="0.2">
      <c r="A36" s="1639" t="s">
        <v>323</v>
      </c>
      <c r="B36" s="1639"/>
      <c r="C36" s="817"/>
      <c r="D36" s="818"/>
      <c r="E36" s="555">
        <v>35</v>
      </c>
      <c r="F36" s="343"/>
      <c r="G36" s="344"/>
      <c r="H36" s="555">
        <v>90</v>
      </c>
      <c r="I36" s="823"/>
      <c r="J36" s="526"/>
      <c r="K36" s="384">
        <v>53</v>
      </c>
      <c r="L36" s="823"/>
      <c r="M36" s="552"/>
      <c r="N36" s="384">
        <v>26</v>
      </c>
      <c r="O36" s="823"/>
      <c r="P36" s="550"/>
      <c r="Q36" s="384">
        <v>29</v>
      </c>
      <c r="R36" s="824"/>
      <c r="S36" s="526"/>
      <c r="T36" s="384">
        <v>105</v>
      </c>
      <c r="U36" s="825"/>
      <c r="V36" s="826"/>
      <c r="W36" s="384">
        <v>37</v>
      </c>
      <c r="X36" s="823"/>
      <c r="Y36" s="552"/>
      <c r="Z36" s="384">
        <v>18</v>
      </c>
      <c r="AA36" s="823"/>
      <c r="AB36" s="552"/>
      <c r="AC36" s="555">
        <v>204</v>
      </c>
      <c r="AD36" s="823"/>
      <c r="AE36" s="552"/>
      <c r="AF36" s="555">
        <v>189</v>
      </c>
    </row>
    <row r="37" spans="1:32" ht="12.95" customHeight="1" thickBot="1" x14ac:dyDescent="0.25">
      <c r="A37" s="1616" t="s">
        <v>584</v>
      </c>
      <c r="B37" s="1616"/>
      <c r="C37" s="827"/>
      <c r="D37" s="828"/>
      <c r="E37" s="599">
        <v>20</v>
      </c>
      <c r="F37" s="343"/>
      <c r="G37" s="344"/>
      <c r="H37" s="599">
        <v>220</v>
      </c>
      <c r="I37" s="820"/>
      <c r="J37" s="525"/>
      <c r="K37" s="387">
        <v>279</v>
      </c>
      <c r="L37" s="820"/>
      <c r="M37" s="788"/>
      <c r="N37" s="387">
        <v>24</v>
      </c>
      <c r="O37" s="820"/>
      <c r="P37" s="546"/>
      <c r="Q37" s="387">
        <v>161</v>
      </c>
      <c r="R37" s="821"/>
      <c r="S37" s="525"/>
      <c r="T37" s="387">
        <v>229</v>
      </c>
      <c r="U37" s="822"/>
      <c r="V37" s="781"/>
      <c r="W37" s="388">
        <v>193</v>
      </c>
      <c r="X37" s="820"/>
      <c r="Y37" s="788"/>
      <c r="Z37" s="388">
        <v>197</v>
      </c>
      <c r="AA37" s="820"/>
      <c r="AB37" s="788"/>
      <c r="AC37" s="829">
        <v>543</v>
      </c>
      <c r="AD37" s="820"/>
      <c r="AE37" s="788"/>
      <c r="AF37" s="829">
        <v>780</v>
      </c>
    </row>
    <row r="38" spans="1:32" ht="8.1" customHeight="1" thickTop="1" x14ac:dyDescent="0.2">
      <c r="A38" s="1606"/>
      <c r="B38" s="1606"/>
      <c r="D38" s="342"/>
      <c r="E38" s="525"/>
      <c r="F38" s="343"/>
      <c r="G38" s="344"/>
      <c r="H38" s="525"/>
      <c r="I38" s="820"/>
      <c r="J38" s="525"/>
      <c r="K38" s="525"/>
      <c r="L38" s="820"/>
      <c r="M38" s="788"/>
      <c r="N38" s="525"/>
      <c r="O38" s="820"/>
      <c r="P38" s="546"/>
      <c r="Q38" s="525"/>
      <c r="R38" s="821"/>
      <c r="S38" s="525"/>
      <c r="T38" s="525"/>
      <c r="U38" s="822"/>
      <c r="V38" s="781"/>
      <c r="W38" s="832"/>
      <c r="X38" s="820"/>
      <c r="Y38" s="788"/>
      <c r="Z38" s="832"/>
      <c r="AA38" s="820"/>
      <c r="AB38" s="788"/>
      <c r="AC38" s="832"/>
      <c r="AD38" s="820"/>
      <c r="AE38" s="788"/>
      <c r="AF38" s="832"/>
    </row>
    <row r="39" spans="1:32" ht="12.95" customHeight="1" thickBot="1" x14ac:dyDescent="0.25">
      <c r="A39" s="1649" t="s">
        <v>210</v>
      </c>
      <c r="B39" s="1606"/>
      <c r="D39" s="342"/>
      <c r="E39" s="833">
        <v>-20</v>
      </c>
      <c r="F39" s="343"/>
      <c r="G39" s="344"/>
      <c r="H39" s="833">
        <v>-18</v>
      </c>
      <c r="I39" s="820"/>
      <c r="J39" s="525"/>
      <c r="K39" s="648">
        <v>-18</v>
      </c>
      <c r="L39" s="820"/>
      <c r="M39" s="788"/>
      <c r="N39" s="648">
        <v>-18</v>
      </c>
      <c r="O39" s="820"/>
      <c r="P39" s="546"/>
      <c r="Q39" s="648">
        <v>-16</v>
      </c>
      <c r="R39" s="821"/>
      <c r="S39" s="525"/>
      <c r="T39" s="648">
        <v>-15</v>
      </c>
      <c r="U39" s="822"/>
      <c r="V39" s="781"/>
      <c r="W39" s="648">
        <v>-17</v>
      </c>
      <c r="X39" s="820"/>
      <c r="Y39" s="788"/>
      <c r="Z39" s="648">
        <v>-16</v>
      </c>
      <c r="AA39" s="820"/>
      <c r="AB39" s="788"/>
      <c r="AC39" s="833">
        <v>-74</v>
      </c>
      <c r="AD39" s="820"/>
      <c r="AE39" s="788"/>
      <c r="AF39" s="833">
        <v>-64</v>
      </c>
    </row>
    <row r="40" spans="1:32" ht="12" customHeight="1" thickTop="1" x14ac:dyDescent="0.2">
      <c r="A40" s="1606"/>
      <c r="B40" s="1606"/>
      <c r="D40" s="342"/>
      <c r="E40" s="391"/>
      <c r="F40" s="343"/>
      <c r="G40" s="344"/>
      <c r="H40" s="391"/>
      <c r="I40" s="830"/>
      <c r="J40" s="361"/>
      <c r="K40" s="391"/>
      <c r="L40" s="830"/>
      <c r="M40" s="362"/>
      <c r="N40" s="391"/>
      <c r="O40" s="830"/>
      <c r="P40" s="363"/>
      <c r="Q40" s="391"/>
      <c r="R40" s="831"/>
      <c r="S40" s="361"/>
      <c r="T40" s="391"/>
      <c r="U40" s="814"/>
      <c r="V40" s="344"/>
      <c r="W40" s="391"/>
      <c r="X40" s="830"/>
      <c r="Y40" s="362"/>
      <c r="Z40" s="391"/>
      <c r="AA40" s="830"/>
      <c r="AB40" s="362"/>
      <c r="AC40" s="391"/>
      <c r="AD40" s="830"/>
      <c r="AE40" s="362"/>
      <c r="AF40" s="391"/>
    </row>
    <row r="41" spans="1:32" ht="12" customHeight="1" x14ac:dyDescent="0.2">
      <c r="A41" s="1649" t="s">
        <v>63</v>
      </c>
      <c r="B41" s="1606"/>
      <c r="D41" s="342"/>
      <c r="E41" s="365"/>
      <c r="F41" s="343"/>
      <c r="G41" s="344"/>
      <c r="H41" s="362"/>
      <c r="I41" s="830"/>
      <c r="J41" s="361"/>
      <c r="K41" s="362"/>
      <c r="L41" s="830"/>
      <c r="M41" s="362"/>
      <c r="N41" s="362"/>
      <c r="O41" s="830"/>
      <c r="P41" s="363"/>
      <c r="Q41" s="365"/>
      <c r="R41" s="831"/>
      <c r="S41" s="361"/>
      <c r="T41" s="362"/>
      <c r="U41" s="814"/>
      <c r="V41" s="344"/>
      <c r="W41" s="362"/>
      <c r="X41" s="830"/>
      <c r="Y41" s="362"/>
      <c r="Z41" s="362"/>
      <c r="AA41" s="830"/>
      <c r="AB41" s="362"/>
      <c r="AC41" s="362"/>
      <c r="AD41" s="830"/>
      <c r="AE41" s="362"/>
      <c r="AF41" s="362"/>
    </row>
    <row r="42" spans="1:32" ht="12" customHeight="1" x14ac:dyDescent="0.2">
      <c r="A42" s="1712" t="s">
        <v>580</v>
      </c>
      <c r="B42" s="1712"/>
      <c r="C42" s="815"/>
      <c r="D42" s="816"/>
      <c r="E42" s="365"/>
      <c r="F42" s="343"/>
      <c r="G42" s="344"/>
      <c r="H42" s="362"/>
      <c r="I42" s="830"/>
      <c r="J42" s="361"/>
      <c r="K42" s="362"/>
      <c r="L42" s="830"/>
      <c r="M42" s="362"/>
      <c r="N42" s="362"/>
      <c r="O42" s="830"/>
      <c r="P42" s="363"/>
      <c r="Q42" s="365"/>
      <c r="R42" s="831"/>
      <c r="S42" s="361"/>
      <c r="T42" s="362"/>
      <c r="U42" s="814"/>
      <c r="V42" s="344"/>
      <c r="W42" s="362"/>
      <c r="X42" s="830"/>
      <c r="Y42" s="362"/>
      <c r="Z42" s="362"/>
      <c r="AA42" s="830"/>
      <c r="AB42" s="362"/>
      <c r="AC42" s="362"/>
      <c r="AD42" s="830"/>
      <c r="AE42" s="362"/>
      <c r="AF42" s="362"/>
    </row>
    <row r="43" spans="1:32" ht="12" customHeight="1" x14ac:dyDescent="0.2">
      <c r="A43" s="1639" t="s">
        <v>586</v>
      </c>
      <c r="B43" s="1639"/>
      <c r="C43" s="817"/>
      <c r="D43" s="818"/>
      <c r="E43" s="600">
        <v>42</v>
      </c>
      <c r="F43" s="343"/>
      <c r="G43" s="344"/>
      <c r="H43" s="819">
        <v>-1</v>
      </c>
      <c r="I43" s="820"/>
      <c r="J43" s="525"/>
      <c r="K43" s="375">
        <v>-3</v>
      </c>
      <c r="L43" s="820"/>
      <c r="M43" s="788"/>
      <c r="N43" s="375">
        <v>-3</v>
      </c>
      <c r="O43" s="820"/>
      <c r="P43" s="546"/>
      <c r="Q43" s="600">
        <v>-3</v>
      </c>
      <c r="R43" s="821"/>
      <c r="S43" s="525"/>
      <c r="T43" s="819">
        <v>1</v>
      </c>
      <c r="U43" s="822"/>
      <c r="V43" s="781"/>
      <c r="W43" s="819">
        <v>-1</v>
      </c>
      <c r="X43" s="820"/>
      <c r="Y43" s="788"/>
      <c r="Z43" s="819">
        <v>0</v>
      </c>
      <c r="AA43" s="820"/>
      <c r="AB43" s="788"/>
      <c r="AC43" s="819">
        <v>35</v>
      </c>
      <c r="AD43" s="820"/>
      <c r="AE43" s="788"/>
      <c r="AF43" s="819">
        <v>-3</v>
      </c>
    </row>
    <row r="44" spans="1:32" ht="12" customHeight="1" x14ac:dyDescent="0.2">
      <c r="A44" s="1639" t="s">
        <v>323</v>
      </c>
      <c r="B44" s="1639"/>
      <c r="C44" s="817"/>
      <c r="D44" s="818"/>
      <c r="E44" s="555">
        <v>-3</v>
      </c>
      <c r="F44" s="343"/>
      <c r="G44" s="344"/>
      <c r="H44" s="555">
        <v>0</v>
      </c>
      <c r="I44" s="823"/>
      <c r="J44" s="526"/>
      <c r="K44" s="555">
        <v>1</v>
      </c>
      <c r="L44" s="823"/>
      <c r="M44" s="552"/>
      <c r="N44" s="555">
        <v>0</v>
      </c>
      <c r="O44" s="823"/>
      <c r="P44" s="550"/>
      <c r="Q44" s="555">
        <v>0</v>
      </c>
      <c r="R44" s="824"/>
      <c r="S44" s="526"/>
      <c r="T44" s="555">
        <v>-2</v>
      </c>
      <c r="U44" s="825"/>
      <c r="V44" s="826"/>
      <c r="W44" s="555">
        <v>0</v>
      </c>
      <c r="X44" s="823"/>
      <c r="Y44" s="552"/>
      <c r="Z44" s="555">
        <v>0</v>
      </c>
      <c r="AA44" s="823"/>
      <c r="AB44" s="552"/>
      <c r="AC44" s="555">
        <v>-2</v>
      </c>
      <c r="AD44" s="823"/>
      <c r="AE44" s="552"/>
      <c r="AF44" s="555">
        <v>-2</v>
      </c>
    </row>
    <row r="45" spans="1:32" ht="12" customHeight="1" x14ac:dyDescent="0.2">
      <c r="A45" s="1616" t="s">
        <v>585</v>
      </c>
      <c r="B45" s="1616"/>
      <c r="C45" s="827"/>
      <c r="D45" s="828"/>
      <c r="E45" s="601">
        <v>39</v>
      </c>
      <c r="F45" s="343"/>
      <c r="G45" s="344"/>
      <c r="H45" s="601">
        <v>-1</v>
      </c>
      <c r="I45" s="823"/>
      <c r="J45" s="526"/>
      <c r="K45" s="386">
        <v>-2</v>
      </c>
      <c r="L45" s="823"/>
      <c r="M45" s="552"/>
      <c r="N45" s="386">
        <v>-3</v>
      </c>
      <c r="O45" s="823"/>
      <c r="P45" s="550"/>
      <c r="Q45" s="601">
        <v>-3</v>
      </c>
      <c r="R45" s="824"/>
      <c r="S45" s="526"/>
      <c r="T45" s="601">
        <v>-1</v>
      </c>
      <c r="U45" s="825"/>
      <c r="V45" s="826"/>
      <c r="W45" s="601">
        <v>-1</v>
      </c>
      <c r="X45" s="823"/>
      <c r="Y45" s="552"/>
      <c r="Z45" s="601">
        <v>0</v>
      </c>
      <c r="AA45" s="823"/>
      <c r="AB45" s="552"/>
      <c r="AC45" s="601">
        <v>33</v>
      </c>
      <c r="AD45" s="823"/>
      <c r="AE45" s="552"/>
      <c r="AF45" s="601">
        <v>-5</v>
      </c>
    </row>
    <row r="46" spans="1:32" ht="8.1" customHeight="1" x14ac:dyDescent="0.2">
      <c r="A46" s="1606"/>
      <c r="B46" s="1606"/>
      <c r="D46" s="342"/>
      <c r="E46" s="553"/>
      <c r="F46" s="343"/>
      <c r="G46" s="344"/>
      <c r="H46" s="552"/>
      <c r="I46" s="823"/>
      <c r="J46" s="526"/>
      <c r="K46" s="552"/>
      <c r="L46" s="823"/>
      <c r="M46" s="552"/>
      <c r="N46" s="552"/>
      <c r="O46" s="823"/>
      <c r="P46" s="550"/>
      <c r="Q46" s="553"/>
      <c r="R46" s="824"/>
      <c r="S46" s="526"/>
      <c r="T46" s="552"/>
      <c r="U46" s="825"/>
      <c r="V46" s="826"/>
      <c r="W46" s="552"/>
      <c r="X46" s="823"/>
      <c r="Y46" s="552"/>
      <c r="Z46" s="552"/>
      <c r="AA46" s="823"/>
      <c r="AB46" s="552"/>
      <c r="AC46" s="552"/>
      <c r="AD46" s="823"/>
      <c r="AE46" s="552"/>
      <c r="AF46" s="552"/>
    </row>
    <row r="47" spans="1:32" ht="12" customHeight="1" x14ac:dyDescent="0.2">
      <c r="A47" s="1712" t="s">
        <v>582</v>
      </c>
      <c r="B47" s="1712"/>
      <c r="C47" s="815"/>
      <c r="D47" s="816"/>
      <c r="E47" s="553"/>
      <c r="F47" s="343"/>
      <c r="G47" s="344"/>
      <c r="H47" s="552"/>
      <c r="I47" s="823"/>
      <c r="J47" s="526"/>
      <c r="K47" s="552"/>
      <c r="L47" s="823"/>
      <c r="M47" s="552"/>
      <c r="N47" s="552"/>
      <c r="O47" s="823"/>
      <c r="P47" s="550"/>
      <c r="Q47" s="553"/>
      <c r="R47" s="824"/>
      <c r="S47" s="526"/>
      <c r="T47" s="552"/>
      <c r="U47" s="825"/>
      <c r="V47" s="826"/>
      <c r="W47" s="552"/>
      <c r="X47" s="823"/>
      <c r="Y47" s="552"/>
      <c r="Z47" s="552"/>
      <c r="AA47" s="823"/>
      <c r="AB47" s="552"/>
      <c r="AC47" s="552"/>
      <c r="AD47" s="823"/>
      <c r="AE47" s="552"/>
      <c r="AF47" s="552"/>
    </row>
    <row r="48" spans="1:32" ht="12" customHeight="1" x14ac:dyDescent="0.2">
      <c r="A48" s="1639" t="s">
        <v>586</v>
      </c>
      <c r="B48" s="1639"/>
      <c r="C48" s="817"/>
      <c r="D48" s="818"/>
      <c r="E48" s="598">
        <v>-13</v>
      </c>
      <c r="F48" s="343"/>
      <c r="G48" s="344"/>
      <c r="H48" s="554">
        <v>17</v>
      </c>
      <c r="I48" s="823"/>
      <c r="J48" s="526"/>
      <c r="K48" s="380">
        <v>8</v>
      </c>
      <c r="L48" s="823"/>
      <c r="M48" s="552"/>
      <c r="N48" s="380">
        <v>28</v>
      </c>
      <c r="O48" s="823"/>
      <c r="P48" s="550"/>
      <c r="Q48" s="526">
        <v>18</v>
      </c>
      <c r="R48" s="824"/>
      <c r="S48" s="526"/>
      <c r="T48" s="380">
        <v>13</v>
      </c>
      <c r="U48" s="825"/>
      <c r="V48" s="826"/>
      <c r="W48" s="380">
        <v>34</v>
      </c>
      <c r="X48" s="823"/>
      <c r="Y48" s="552"/>
      <c r="Z48" s="380">
        <v>-8</v>
      </c>
      <c r="AA48" s="823"/>
      <c r="AB48" s="552"/>
      <c r="AC48" s="554">
        <v>40</v>
      </c>
      <c r="AD48" s="823"/>
      <c r="AE48" s="552"/>
      <c r="AF48" s="554">
        <v>57</v>
      </c>
    </row>
    <row r="49" spans="1:33" ht="12" customHeight="1" x14ac:dyDescent="0.2">
      <c r="A49" s="1639" t="s">
        <v>323</v>
      </c>
      <c r="B49" s="1639"/>
      <c r="C49" s="817"/>
      <c r="D49" s="818"/>
      <c r="E49" s="555">
        <v>-11</v>
      </c>
      <c r="F49" s="343"/>
      <c r="G49" s="344"/>
      <c r="H49" s="555">
        <v>10</v>
      </c>
      <c r="I49" s="823"/>
      <c r="J49" s="526"/>
      <c r="K49" s="384">
        <v>31</v>
      </c>
      <c r="L49" s="823"/>
      <c r="M49" s="552"/>
      <c r="N49" s="384">
        <v>32</v>
      </c>
      <c r="O49" s="823"/>
      <c r="P49" s="550"/>
      <c r="Q49" s="555">
        <v>13</v>
      </c>
      <c r="R49" s="824"/>
      <c r="S49" s="526"/>
      <c r="T49" s="555">
        <v>1</v>
      </c>
      <c r="U49" s="825"/>
      <c r="V49" s="826"/>
      <c r="W49" s="555">
        <v>3</v>
      </c>
      <c r="X49" s="823"/>
      <c r="Y49" s="552"/>
      <c r="Z49" s="555">
        <v>0</v>
      </c>
      <c r="AA49" s="823"/>
      <c r="AB49" s="552"/>
      <c r="AC49" s="555">
        <v>62</v>
      </c>
      <c r="AD49" s="823"/>
      <c r="AE49" s="552"/>
      <c r="AF49" s="555">
        <v>17</v>
      </c>
    </row>
    <row r="50" spans="1:33" ht="12" customHeight="1" x14ac:dyDescent="0.2">
      <c r="A50" s="1616" t="s">
        <v>583</v>
      </c>
      <c r="B50" s="1616"/>
      <c r="C50" s="827"/>
      <c r="D50" s="828"/>
      <c r="E50" s="601">
        <v>-24</v>
      </c>
      <c r="F50" s="343"/>
      <c r="G50" s="344"/>
      <c r="H50" s="601">
        <v>27</v>
      </c>
      <c r="I50" s="823"/>
      <c r="J50" s="526"/>
      <c r="K50" s="386">
        <v>39</v>
      </c>
      <c r="L50" s="823"/>
      <c r="M50" s="552"/>
      <c r="N50" s="386">
        <v>60</v>
      </c>
      <c r="O50" s="823"/>
      <c r="P50" s="550"/>
      <c r="Q50" s="386">
        <v>31</v>
      </c>
      <c r="R50" s="824"/>
      <c r="S50" s="526"/>
      <c r="T50" s="386">
        <v>14</v>
      </c>
      <c r="U50" s="825"/>
      <c r="V50" s="826"/>
      <c r="W50" s="386">
        <v>37</v>
      </c>
      <c r="X50" s="823"/>
      <c r="Y50" s="552"/>
      <c r="Z50" s="386">
        <v>-8</v>
      </c>
      <c r="AA50" s="823"/>
      <c r="AB50" s="552"/>
      <c r="AC50" s="601">
        <v>102</v>
      </c>
      <c r="AD50" s="823"/>
      <c r="AE50" s="552"/>
      <c r="AF50" s="601">
        <v>74</v>
      </c>
    </row>
    <row r="51" spans="1:33" ht="8.1" customHeight="1" x14ac:dyDescent="0.2">
      <c r="A51" s="1606"/>
      <c r="B51" s="1606"/>
      <c r="D51" s="342"/>
      <c r="E51" s="553"/>
      <c r="F51" s="343"/>
      <c r="G51" s="344"/>
      <c r="H51" s="552"/>
      <c r="I51" s="823"/>
      <c r="J51" s="526"/>
      <c r="K51" s="552"/>
      <c r="L51" s="823"/>
      <c r="M51" s="552"/>
      <c r="N51" s="552"/>
      <c r="O51" s="823"/>
      <c r="P51" s="550"/>
      <c r="Q51" s="553"/>
      <c r="R51" s="824"/>
      <c r="S51" s="526"/>
      <c r="T51" s="552"/>
      <c r="U51" s="825"/>
      <c r="V51" s="826"/>
      <c r="W51" s="552"/>
      <c r="X51" s="823"/>
      <c r="Y51" s="552"/>
      <c r="Z51" s="552"/>
      <c r="AA51" s="823"/>
      <c r="AB51" s="552"/>
      <c r="AC51" s="552"/>
      <c r="AD51" s="823"/>
      <c r="AE51" s="552"/>
      <c r="AF51" s="552"/>
    </row>
    <row r="52" spans="1:33" ht="12" customHeight="1" x14ac:dyDescent="0.2">
      <c r="A52" s="1712" t="s">
        <v>147</v>
      </c>
      <c r="B52" s="1712"/>
      <c r="C52" s="815"/>
      <c r="D52" s="816"/>
      <c r="E52" s="553"/>
      <c r="F52" s="343"/>
      <c r="G52" s="344"/>
      <c r="H52" s="552"/>
      <c r="I52" s="823"/>
      <c r="J52" s="526"/>
      <c r="K52" s="552"/>
      <c r="L52" s="823"/>
      <c r="M52" s="552"/>
      <c r="N52" s="552"/>
      <c r="O52" s="823"/>
      <c r="P52" s="550"/>
      <c r="Q52" s="553"/>
      <c r="R52" s="824"/>
      <c r="S52" s="526"/>
      <c r="T52" s="552"/>
      <c r="U52" s="825"/>
      <c r="V52" s="826"/>
      <c r="W52" s="552"/>
      <c r="X52" s="823"/>
      <c r="Y52" s="552"/>
      <c r="Z52" s="552"/>
      <c r="AA52" s="823"/>
      <c r="AB52" s="552"/>
      <c r="AC52" s="552"/>
      <c r="AD52" s="823"/>
      <c r="AE52" s="552"/>
      <c r="AF52" s="552"/>
    </row>
    <row r="53" spans="1:33" ht="12" customHeight="1" x14ac:dyDescent="0.2">
      <c r="A53" s="1639" t="s">
        <v>586</v>
      </c>
      <c r="B53" s="1639"/>
      <c r="C53" s="817"/>
      <c r="D53" s="818"/>
      <c r="E53" s="598">
        <v>29</v>
      </c>
      <c r="F53" s="343"/>
      <c r="G53" s="344"/>
      <c r="H53" s="554">
        <v>16</v>
      </c>
      <c r="I53" s="823"/>
      <c r="J53" s="526"/>
      <c r="K53" s="380">
        <v>5</v>
      </c>
      <c r="L53" s="823"/>
      <c r="M53" s="552"/>
      <c r="N53" s="380">
        <v>25</v>
      </c>
      <c r="O53" s="823"/>
      <c r="P53" s="550"/>
      <c r="Q53" s="526">
        <v>15</v>
      </c>
      <c r="R53" s="824"/>
      <c r="S53" s="526"/>
      <c r="T53" s="380">
        <v>14</v>
      </c>
      <c r="U53" s="825"/>
      <c r="V53" s="826"/>
      <c r="W53" s="380">
        <v>33</v>
      </c>
      <c r="X53" s="823"/>
      <c r="Y53" s="552"/>
      <c r="Z53" s="380">
        <v>-8</v>
      </c>
      <c r="AA53" s="823"/>
      <c r="AB53" s="552"/>
      <c r="AC53" s="554">
        <v>75</v>
      </c>
      <c r="AD53" s="823"/>
      <c r="AE53" s="552"/>
      <c r="AF53" s="554">
        <v>54</v>
      </c>
    </row>
    <row r="54" spans="1:33" ht="12" customHeight="1" x14ac:dyDescent="0.2">
      <c r="A54" s="1639" t="s">
        <v>323</v>
      </c>
      <c r="B54" s="1639"/>
      <c r="C54" s="817"/>
      <c r="D54" s="818"/>
      <c r="E54" s="555">
        <v>-14</v>
      </c>
      <c r="F54" s="343"/>
      <c r="G54" s="344"/>
      <c r="H54" s="555">
        <v>10</v>
      </c>
      <c r="I54" s="823"/>
      <c r="J54" s="526"/>
      <c r="K54" s="384">
        <v>32</v>
      </c>
      <c r="L54" s="823"/>
      <c r="M54" s="552"/>
      <c r="N54" s="384">
        <v>32</v>
      </c>
      <c r="O54" s="823"/>
      <c r="P54" s="550"/>
      <c r="Q54" s="555">
        <v>13</v>
      </c>
      <c r="R54" s="824"/>
      <c r="S54" s="526"/>
      <c r="T54" s="555">
        <v>-1</v>
      </c>
      <c r="U54" s="825"/>
      <c r="V54" s="826"/>
      <c r="W54" s="555">
        <v>3</v>
      </c>
      <c r="X54" s="823"/>
      <c r="Y54" s="552"/>
      <c r="Z54" s="555">
        <v>0</v>
      </c>
      <c r="AA54" s="823"/>
      <c r="AB54" s="552"/>
      <c r="AC54" s="555">
        <v>60</v>
      </c>
      <c r="AD54" s="823"/>
      <c r="AE54" s="552"/>
      <c r="AF54" s="555">
        <v>15</v>
      </c>
    </row>
    <row r="55" spans="1:33" ht="12.95" customHeight="1" thickBot="1" x14ac:dyDescent="0.25">
      <c r="A55" s="1616" t="s">
        <v>584</v>
      </c>
      <c r="B55" s="1616"/>
      <c r="C55" s="827"/>
      <c r="D55" s="828"/>
      <c r="E55" s="599">
        <v>15</v>
      </c>
      <c r="F55" s="343"/>
      <c r="G55" s="344"/>
      <c r="H55" s="599">
        <v>26</v>
      </c>
      <c r="I55" s="820"/>
      <c r="J55" s="525"/>
      <c r="K55" s="387">
        <v>37</v>
      </c>
      <c r="L55" s="820"/>
      <c r="M55" s="788"/>
      <c r="N55" s="387">
        <v>57</v>
      </c>
      <c r="O55" s="820"/>
      <c r="P55" s="546"/>
      <c r="Q55" s="387">
        <v>28</v>
      </c>
      <c r="R55" s="821"/>
      <c r="S55" s="525"/>
      <c r="T55" s="387">
        <v>13</v>
      </c>
      <c r="U55" s="822"/>
      <c r="V55" s="781"/>
      <c r="W55" s="388">
        <v>36</v>
      </c>
      <c r="X55" s="820"/>
      <c r="Y55" s="788"/>
      <c r="Z55" s="388">
        <v>-8</v>
      </c>
      <c r="AA55" s="820"/>
      <c r="AB55" s="788"/>
      <c r="AC55" s="829">
        <v>135</v>
      </c>
      <c r="AD55" s="820"/>
      <c r="AE55" s="788"/>
      <c r="AF55" s="829">
        <v>69</v>
      </c>
    </row>
    <row r="56" spans="1:33" ht="12" customHeight="1" thickTop="1" x14ac:dyDescent="0.2">
      <c r="A56" s="1606"/>
      <c r="B56" s="1606"/>
      <c r="D56" s="342"/>
      <c r="E56" s="361"/>
      <c r="F56" s="343"/>
      <c r="G56" s="344"/>
      <c r="H56" s="361"/>
      <c r="I56" s="830"/>
      <c r="J56" s="361"/>
      <c r="K56" s="361"/>
      <c r="L56" s="830"/>
      <c r="M56" s="362"/>
      <c r="N56" s="361"/>
      <c r="O56" s="830"/>
      <c r="P56" s="363"/>
      <c r="Q56" s="361"/>
      <c r="R56" s="831"/>
      <c r="S56" s="361"/>
      <c r="T56" s="361"/>
      <c r="U56" s="814"/>
      <c r="V56" s="344"/>
      <c r="W56" s="391"/>
      <c r="X56" s="830"/>
      <c r="Y56" s="362"/>
      <c r="Z56" s="391"/>
      <c r="AA56" s="830"/>
      <c r="AB56" s="362"/>
      <c r="AC56" s="391"/>
      <c r="AD56" s="830"/>
      <c r="AE56" s="362"/>
      <c r="AF56" s="391"/>
    </row>
    <row r="57" spans="1:33" ht="12" customHeight="1" x14ac:dyDescent="0.2">
      <c r="A57" s="1649" t="s">
        <v>587</v>
      </c>
      <c r="B57" s="1606"/>
      <c r="D57" s="342"/>
      <c r="E57" s="772">
        <v>0</v>
      </c>
      <c r="F57" s="343" t="s">
        <v>239</v>
      </c>
      <c r="G57" s="344"/>
      <c r="H57" s="413">
        <v>9.6</v>
      </c>
      <c r="I57" s="47" t="s">
        <v>239</v>
      </c>
      <c r="J57" s="48"/>
      <c r="K57" s="413">
        <v>12.9</v>
      </c>
      <c r="L57" s="408" t="s">
        <v>239</v>
      </c>
      <c r="M57" s="48"/>
      <c r="N57" s="413">
        <v>0.3</v>
      </c>
      <c r="O57" s="408" t="s">
        <v>239</v>
      </c>
      <c r="P57" s="414"/>
      <c r="Q57" s="413">
        <v>7.2</v>
      </c>
      <c r="R57" s="417" t="s">
        <v>239</v>
      </c>
      <c r="S57" s="48"/>
      <c r="T57" s="413">
        <v>10.8</v>
      </c>
      <c r="U57" s="47" t="s">
        <v>239</v>
      </c>
      <c r="V57" s="48"/>
      <c r="W57" s="413">
        <v>9</v>
      </c>
      <c r="X57" s="408" t="s">
        <v>239</v>
      </c>
      <c r="Y57" s="48"/>
      <c r="Z57" s="415">
        <v>9.9</v>
      </c>
      <c r="AA57" s="408" t="s">
        <v>239</v>
      </c>
      <c r="AB57" s="48"/>
      <c r="AC57" s="413">
        <v>5.6733813506583299</v>
      </c>
      <c r="AD57" s="408" t="s">
        <v>239</v>
      </c>
      <c r="AE57" s="416"/>
      <c r="AF57" s="413">
        <v>9.3000000000000007</v>
      </c>
      <c r="AG57" s="47" t="s">
        <v>239</v>
      </c>
    </row>
    <row r="58" spans="1:33" ht="8.1" customHeight="1" x14ac:dyDescent="0.2">
      <c r="A58" s="1606"/>
      <c r="B58" s="1606"/>
      <c r="D58" s="342"/>
      <c r="E58" s="413"/>
      <c r="F58" s="343"/>
      <c r="G58" s="344"/>
      <c r="H58" s="413"/>
      <c r="I58" s="408"/>
      <c r="J58" s="48"/>
      <c r="K58" s="413"/>
      <c r="L58" s="408"/>
      <c r="M58" s="48"/>
      <c r="N58" s="413"/>
      <c r="O58" s="408"/>
      <c r="P58" s="414"/>
      <c r="Q58" s="413"/>
      <c r="R58" s="417"/>
      <c r="S58" s="48"/>
      <c r="T58" s="413"/>
      <c r="U58" s="47"/>
      <c r="V58" s="48"/>
      <c r="W58" s="413"/>
      <c r="X58" s="408"/>
      <c r="Y58" s="48"/>
      <c r="Z58" s="415"/>
      <c r="AA58" s="408"/>
      <c r="AB58" s="48"/>
      <c r="AC58" s="362"/>
      <c r="AD58" s="830"/>
      <c r="AE58" s="362"/>
      <c r="AF58" s="362"/>
    </row>
    <row r="59" spans="1:33" ht="14.1" customHeight="1" x14ac:dyDescent="0.2">
      <c r="A59" s="1647" t="s">
        <v>588</v>
      </c>
      <c r="B59" s="1608"/>
      <c r="C59" s="834"/>
      <c r="D59" s="835"/>
      <c r="E59" s="413"/>
      <c r="F59" s="343"/>
      <c r="G59" s="344"/>
      <c r="H59" s="413"/>
      <c r="I59" s="408"/>
      <c r="J59" s="48"/>
      <c r="K59" s="413"/>
      <c r="L59" s="408"/>
      <c r="M59" s="48"/>
      <c r="N59" s="413"/>
      <c r="O59" s="408"/>
      <c r="P59" s="414"/>
      <c r="Q59" s="413"/>
      <c r="R59" s="417"/>
      <c r="S59" s="48"/>
      <c r="T59" s="413"/>
      <c r="U59" s="47"/>
      <c r="V59" s="48"/>
      <c r="W59" s="413"/>
      <c r="X59" s="408"/>
      <c r="Y59" s="48"/>
      <c r="Z59" s="415"/>
      <c r="AA59" s="408"/>
      <c r="AB59" s="48"/>
      <c r="AC59" s="362"/>
      <c r="AD59" s="830"/>
      <c r="AE59" s="362"/>
      <c r="AF59" s="362"/>
    </row>
    <row r="60" spans="1:33" ht="12" customHeight="1" x14ac:dyDescent="0.2">
      <c r="A60" s="1639" t="s">
        <v>589</v>
      </c>
      <c r="B60" s="1606"/>
      <c r="D60" s="342"/>
      <c r="E60" s="413">
        <v>12.2</v>
      </c>
      <c r="F60" s="343" t="s">
        <v>239</v>
      </c>
      <c r="G60" s="344"/>
      <c r="H60" s="413">
        <v>12.4</v>
      </c>
      <c r="I60" s="47" t="s">
        <v>239</v>
      </c>
      <c r="J60" s="48"/>
      <c r="K60" s="413">
        <v>12.1</v>
      </c>
      <c r="L60" s="408" t="s">
        <v>239</v>
      </c>
      <c r="M60" s="48"/>
      <c r="N60" s="413">
        <v>11.4</v>
      </c>
      <c r="O60" s="408" t="s">
        <v>239</v>
      </c>
      <c r="P60" s="414"/>
      <c r="Q60" s="413">
        <v>10</v>
      </c>
      <c r="R60" s="417" t="s">
        <v>239</v>
      </c>
      <c r="S60" s="48"/>
      <c r="T60" s="413">
        <v>9.3000000000000007</v>
      </c>
      <c r="U60" s="47" t="s">
        <v>239</v>
      </c>
      <c r="V60" s="48"/>
      <c r="W60" s="413">
        <v>9.1</v>
      </c>
      <c r="X60" s="408" t="s">
        <v>239</v>
      </c>
      <c r="Y60" s="48"/>
      <c r="Z60" s="415">
        <v>9</v>
      </c>
      <c r="AA60" s="408" t="s">
        <v>239</v>
      </c>
      <c r="AB60" s="48"/>
      <c r="AC60" s="362"/>
      <c r="AD60" s="830"/>
      <c r="AE60" s="362"/>
      <c r="AF60" s="362"/>
    </row>
    <row r="61" spans="1:33" ht="12" customHeight="1" x14ac:dyDescent="0.2">
      <c r="A61" s="1639" t="s">
        <v>590</v>
      </c>
      <c r="B61" s="1606"/>
      <c r="D61" s="342"/>
      <c r="E61" s="413">
        <v>10.8</v>
      </c>
      <c r="F61" s="343" t="s">
        <v>239</v>
      </c>
      <c r="G61" s="344"/>
      <c r="H61" s="413">
        <v>11.2</v>
      </c>
      <c r="I61" s="47" t="s">
        <v>239</v>
      </c>
      <c r="J61" s="48"/>
      <c r="K61" s="413">
        <v>11.4</v>
      </c>
      <c r="L61" s="408" t="s">
        <v>239</v>
      </c>
      <c r="M61" s="48"/>
      <c r="N61" s="413">
        <v>11.2</v>
      </c>
      <c r="O61" s="408" t="s">
        <v>239</v>
      </c>
      <c r="P61" s="414"/>
      <c r="Q61" s="413">
        <v>12.3</v>
      </c>
      <c r="R61" s="417" t="s">
        <v>239</v>
      </c>
      <c r="S61" s="48"/>
      <c r="T61" s="413">
        <v>13</v>
      </c>
      <c r="U61" s="47" t="s">
        <v>239</v>
      </c>
      <c r="V61" s="48"/>
      <c r="W61" s="413">
        <v>13.1</v>
      </c>
      <c r="X61" s="408" t="s">
        <v>239</v>
      </c>
      <c r="Y61" s="48"/>
      <c r="Z61" s="415">
        <v>13</v>
      </c>
      <c r="AA61" s="408" t="s">
        <v>239</v>
      </c>
      <c r="AB61" s="48"/>
      <c r="AC61" s="362"/>
      <c r="AD61" s="830"/>
      <c r="AE61" s="362"/>
      <c r="AF61" s="362"/>
    </row>
    <row r="62" spans="1:33" s="1491" customFormat="1" ht="12" customHeight="1" x14ac:dyDescent="0.2">
      <c r="A62" s="1639" t="s">
        <v>725</v>
      </c>
      <c r="B62" s="1606"/>
      <c r="D62" s="342"/>
      <c r="E62" s="413">
        <v>11.7</v>
      </c>
      <c r="F62" s="343" t="s">
        <v>239</v>
      </c>
      <c r="G62" s="344"/>
      <c r="H62" s="413">
        <v>12.7</v>
      </c>
      <c r="I62" s="47" t="s">
        <v>239</v>
      </c>
      <c r="J62" s="48"/>
      <c r="K62" s="413">
        <v>12.7</v>
      </c>
      <c r="L62" s="47" t="s">
        <v>239</v>
      </c>
      <c r="M62" s="48"/>
      <c r="N62" s="413">
        <v>11.6</v>
      </c>
      <c r="O62" s="408" t="s">
        <v>239</v>
      </c>
      <c r="P62" s="414"/>
      <c r="Q62" s="413">
        <v>12.1</v>
      </c>
      <c r="R62" s="417" t="s">
        <v>239</v>
      </c>
      <c r="S62" s="48"/>
      <c r="T62" s="413">
        <v>11.4</v>
      </c>
      <c r="U62" s="47" t="s">
        <v>239</v>
      </c>
      <c r="V62" s="48"/>
      <c r="W62" s="413">
        <v>11.9</v>
      </c>
      <c r="X62" s="47" t="s">
        <v>239</v>
      </c>
      <c r="Y62" s="48"/>
      <c r="Z62" s="415">
        <v>12.2</v>
      </c>
      <c r="AA62" s="408" t="s">
        <v>239</v>
      </c>
      <c r="AB62" s="48"/>
      <c r="AC62" s="362"/>
      <c r="AD62" s="830"/>
      <c r="AE62" s="362"/>
      <c r="AF62" s="362"/>
      <c r="AG62" s="806"/>
    </row>
    <row r="63" spans="1:33" s="1491" customFormat="1" ht="12" customHeight="1" x14ac:dyDescent="0.2">
      <c r="A63" s="1639" t="s">
        <v>726</v>
      </c>
      <c r="B63" s="1606"/>
      <c r="D63" s="342"/>
      <c r="E63" s="413">
        <v>7.6</v>
      </c>
      <c r="F63" s="343" t="s">
        <v>239</v>
      </c>
      <c r="G63" s="344"/>
      <c r="H63" s="413">
        <v>9.6999999999999993</v>
      </c>
      <c r="I63" s="47" t="s">
        <v>239</v>
      </c>
      <c r="J63" s="48"/>
      <c r="K63" s="413">
        <v>9.5</v>
      </c>
      <c r="L63" s="47" t="s">
        <v>239</v>
      </c>
      <c r="M63" s="48"/>
      <c r="N63" s="413">
        <v>6.7</v>
      </c>
      <c r="O63" s="408" t="s">
        <v>239</v>
      </c>
      <c r="P63" s="414"/>
      <c r="Q63" s="413">
        <v>12.5</v>
      </c>
      <c r="R63" s="417" t="s">
        <v>239</v>
      </c>
      <c r="S63" s="48"/>
      <c r="T63" s="413">
        <v>13.4</v>
      </c>
      <c r="U63" s="47" t="s">
        <v>239</v>
      </c>
      <c r="V63" s="48"/>
      <c r="W63" s="413">
        <v>14.8</v>
      </c>
      <c r="X63" s="47" t="s">
        <v>239</v>
      </c>
      <c r="Y63" s="48"/>
      <c r="Z63" s="415">
        <v>16.7</v>
      </c>
      <c r="AA63" s="408" t="s">
        <v>239</v>
      </c>
      <c r="AB63" s="48"/>
      <c r="AC63" s="362"/>
      <c r="AD63" s="830"/>
      <c r="AE63" s="362"/>
      <c r="AF63" s="362"/>
      <c r="AG63" s="806"/>
    </row>
    <row r="64" spans="1:33" ht="12" customHeight="1" x14ac:dyDescent="0.2">
      <c r="D64" s="836"/>
      <c r="E64" s="766"/>
      <c r="F64" s="837"/>
      <c r="G64" s="344"/>
      <c r="H64" s="418"/>
      <c r="I64" s="47"/>
      <c r="J64" s="48"/>
      <c r="K64" s="418"/>
      <c r="L64" s="47"/>
      <c r="M64" s="48"/>
      <c r="N64" s="418"/>
      <c r="O64" s="47"/>
      <c r="P64" s="838"/>
      <c r="Q64" s="419"/>
      <c r="R64" s="420"/>
      <c r="S64" s="48"/>
      <c r="T64" s="418"/>
      <c r="U64" s="47"/>
      <c r="V64" s="48"/>
      <c r="W64" s="418"/>
      <c r="X64" s="47"/>
      <c r="Y64" s="48"/>
      <c r="Z64" s="418"/>
      <c r="AA64" s="47"/>
      <c r="AB64" s="418"/>
      <c r="AG64" s="335"/>
    </row>
    <row r="65" spans="1:33" x14ac:dyDescent="0.2">
      <c r="G65" s="344"/>
      <c r="H65" s="344"/>
      <c r="I65" s="807"/>
      <c r="S65" s="344"/>
      <c r="T65" s="344"/>
      <c r="U65" s="807"/>
      <c r="AG65" s="335"/>
    </row>
    <row r="66" spans="1:33" ht="82.5" customHeight="1" x14ac:dyDescent="0.2">
      <c r="A66" s="839" t="s">
        <v>234</v>
      </c>
      <c r="B66" s="1709" t="s">
        <v>591</v>
      </c>
      <c r="C66" s="1709"/>
      <c r="D66" s="1709"/>
      <c r="E66" s="1709"/>
      <c r="F66" s="1606"/>
      <c r="G66" s="1606"/>
      <c r="H66" s="1606"/>
      <c r="I66" s="1606"/>
      <c r="J66" s="1606"/>
      <c r="K66" s="1606"/>
      <c r="L66" s="1606"/>
      <c r="M66" s="1606"/>
      <c r="N66" s="1606"/>
      <c r="O66" s="1606"/>
      <c r="P66" s="1606"/>
      <c r="Q66" s="1606"/>
      <c r="R66" s="1606"/>
      <c r="S66" s="1606"/>
      <c r="T66" s="1606"/>
      <c r="U66" s="1606"/>
      <c r="V66" s="1606"/>
      <c r="W66" s="1606"/>
      <c r="X66" s="1606"/>
      <c r="Y66" s="1606"/>
      <c r="Z66" s="1606"/>
      <c r="AA66" s="1606"/>
      <c r="AB66" s="1606"/>
      <c r="AC66" s="1606"/>
      <c r="AD66" s="1606"/>
      <c r="AE66" s="1606"/>
      <c r="AF66" s="1606"/>
      <c r="AG66" s="335"/>
    </row>
  </sheetData>
  <sheetProtection formatCells="0" formatColumns="0" formatRows="0" insertColumns="0" insertRows="0" insertHyperlinks="0" deleteColumns="0" deleteRows="0" sort="0" autoFilter="0" pivotTables="0"/>
  <customSheetViews>
    <customSheetView guid="{37FF72F6-90B1-42B8-8DBF-DD3FAC5BA85D}" fitToPage="1" topLeftCell="A16">
      <selection activeCell="B62" sqref="B62:AF62"/>
      <pageMargins left="0.25" right="0.25" top="0.5" bottom="0.5" header="0.3" footer="0.3"/>
      <printOptions horizontalCentered="1"/>
      <pageSetup scale="61" orientation="landscape" r:id="rId1"/>
      <headerFooter>
        <oddFooter>&amp;L&amp;K0070C0The Allstate Corporation 4Q19 Supplement&amp;R&amp;K000000&amp;A</oddFooter>
      </headerFooter>
    </customSheetView>
    <customSheetView guid="{2C9B2C1A-81A6-48A3-8FB1-DCFE0A20C29C}" fitToPage="1">
      <selection activeCell="B62" sqref="B62:AF62"/>
      <pageMargins left="0.25" right="0.25" top="0.5" bottom="0.5" header="0.3" footer="0.3"/>
      <printOptions horizontalCentered="1"/>
      <pageSetup scale="61" orientation="landscape" r:id="rId2"/>
      <headerFooter>
        <oddFooter>&amp;L&amp;K0070C0The Allstate Corporation 4Q19 Supplement&amp;R&amp;K000000&amp;A</oddFooter>
      </headerFooter>
    </customSheetView>
    <customSheetView guid="{890510C0-555E-4CA3-90D8-F97D8CDBC7E8}" fitToPage="1">
      <selection sqref="A1:AF1"/>
      <pageMargins left="0.25" right="0.25" top="0.5" bottom="0.5" header="0.3" footer="0.3"/>
      <printOptions horizontalCentered="1"/>
      <pageSetup scale="64" orientation="landscape" r:id="rId3"/>
      <headerFooter>
        <oddFooter>&amp;L&amp;K0070C0The Allstate Corporation 4Q19 Supplement&amp;R&amp;K000000&amp;A</oddFooter>
      </headerFooter>
    </customSheetView>
    <customSheetView guid="{D0B20ABF-5FBA-4802-BB92-8148C3F1B1AD}" fitToPage="1">
      <selection sqref="A1:AF1"/>
      <pageMargins left="0.25" right="0.25" top="0.5" bottom="0.5" header="0.3" footer="0.3"/>
      <printOptions horizontalCentered="1"/>
      <pageSetup scale="64" orientation="landscape" r:id="rId4"/>
      <headerFooter>
        <oddFooter>&amp;L&amp;K0070C0The Allstate Corporation 4Q19 Supplement&amp;R&amp;K000000&amp;A</oddFooter>
      </headerFooter>
    </customSheetView>
    <customSheetView guid="{0B7FDDCE-76D6-4341-B795-862A34477CB3}" fitToPage="1">
      <selection sqref="A1:AF1"/>
      <pageMargins left="0.25" right="0.25" top="0.5" bottom="0.5" header="0.3" footer="0.3"/>
      <printOptions horizontalCentered="1"/>
      <pageSetup scale="64" orientation="landscape" r:id="rId5"/>
      <headerFooter>
        <oddFooter>&amp;L&amp;K0070C0The Allstate Corporation 4Q19 Supplement&amp;R&amp;K000000&amp;A</oddFooter>
      </headerFooter>
    </customSheetView>
    <customSheetView guid="{77D3E7D1-C189-4FFB-8084-AE3691A2CCAC}" fitToPage="1">
      <selection activeCell="B62" sqref="B62:AF62"/>
      <pageMargins left="0.25" right="0.25" top="0.5" bottom="0.5" header="0.3" footer="0.3"/>
      <printOptions horizontalCentered="1"/>
      <pageSetup scale="61" orientation="landscape" r:id="rId6"/>
      <headerFooter>
        <oddFooter>&amp;L&amp;K0070C0The Allstate Corporation 4Q19 Supplement&amp;R&amp;K000000&amp;A</oddFooter>
      </headerFooter>
    </customSheetView>
  </customSheetViews>
  <mergeCells count="63">
    <mergeCell ref="B66:AF66"/>
    <mergeCell ref="A56:B56"/>
    <mergeCell ref="A57:B57"/>
    <mergeCell ref="A58:B58"/>
    <mergeCell ref="A59:B59"/>
    <mergeCell ref="A60:B60"/>
    <mergeCell ref="A61:B61"/>
    <mergeCell ref="A62:B62"/>
    <mergeCell ref="A63:B63"/>
    <mergeCell ref="A55:B55"/>
    <mergeCell ref="A44:B44"/>
    <mergeCell ref="A45:B45"/>
    <mergeCell ref="A46:B46"/>
    <mergeCell ref="A47:B47"/>
    <mergeCell ref="A48:B48"/>
    <mergeCell ref="A49:B49"/>
    <mergeCell ref="A50:B50"/>
    <mergeCell ref="A51:B51"/>
    <mergeCell ref="A52:B52"/>
    <mergeCell ref="A53:B53"/>
    <mergeCell ref="A54:B54"/>
    <mergeCell ref="A43:B43"/>
    <mergeCell ref="A32:B32"/>
    <mergeCell ref="A33:B33"/>
    <mergeCell ref="A34:B34"/>
    <mergeCell ref="A35:B35"/>
    <mergeCell ref="A36:B36"/>
    <mergeCell ref="A37:B37"/>
    <mergeCell ref="A38:B38"/>
    <mergeCell ref="A39:B39"/>
    <mergeCell ref="A40:B40"/>
    <mergeCell ref="A41:B41"/>
    <mergeCell ref="A42:B42"/>
    <mergeCell ref="A31:B31"/>
    <mergeCell ref="A20:B20"/>
    <mergeCell ref="A21:B21"/>
    <mergeCell ref="A22:B22"/>
    <mergeCell ref="A23:B23"/>
    <mergeCell ref="A24:B24"/>
    <mergeCell ref="A25:B25"/>
    <mergeCell ref="A26:B26"/>
    <mergeCell ref="A27:B27"/>
    <mergeCell ref="A28:B28"/>
    <mergeCell ref="A29:B29"/>
    <mergeCell ref="A30:B30"/>
    <mergeCell ref="A19:B19"/>
    <mergeCell ref="A8:B8"/>
    <mergeCell ref="A9:B9"/>
    <mergeCell ref="A10:B10"/>
    <mergeCell ref="A11:B11"/>
    <mergeCell ref="A12:B12"/>
    <mergeCell ref="A13:B13"/>
    <mergeCell ref="A14:B14"/>
    <mergeCell ref="A15:B15"/>
    <mergeCell ref="A16:B16"/>
    <mergeCell ref="A17:B17"/>
    <mergeCell ref="A18:B18"/>
    <mergeCell ref="A7:B7"/>
    <mergeCell ref="A1:AF1"/>
    <mergeCell ref="A2:AF2"/>
    <mergeCell ref="A4:B4"/>
    <mergeCell ref="AC4:AF4"/>
    <mergeCell ref="D4:Z4"/>
  </mergeCells>
  <printOptions horizontalCentered="1"/>
  <pageMargins left="0.25" right="0.25" top="0.5" bottom="0.5" header="0.3" footer="0.3"/>
  <pageSetup scale="61" orientation="landscape" r:id="rId7"/>
  <headerFooter>
    <oddFooter>&amp;L&amp;K0070C0The Allstate Corporation 4Q19 Supplement&amp;R&amp;K000000&amp;A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3D90-1E27-493B-ACDA-A20C74A84114}">
  <sheetPr>
    <pageSetUpPr autoPageBreaks="0" fitToPage="1"/>
  </sheetPr>
  <dimension ref="A1:B60"/>
  <sheetViews>
    <sheetView zoomScaleNormal="100" workbookViewId="0">
      <selection sqref="A1:B1"/>
    </sheetView>
  </sheetViews>
  <sheetFormatPr defaultColWidth="9.140625" defaultRowHeight="12.75" x14ac:dyDescent="0.2"/>
  <cols>
    <col min="1" max="1" width="2.28515625" style="798" bestFit="1" customWidth="1"/>
    <col min="2" max="2" width="175.85546875" style="798" customWidth="1"/>
    <col min="3" max="5" width="17.85546875" style="798" customWidth="1"/>
    <col min="6" max="6" width="22.7109375" style="798" customWidth="1"/>
    <col min="7" max="13" width="10.7109375" style="798" customWidth="1"/>
    <col min="14" max="16384" width="9.140625" style="798"/>
  </cols>
  <sheetData>
    <row r="1" spans="1:2" s="795" customFormat="1" ht="15.75" x14ac:dyDescent="0.25">
      <c r="A1" s="1714" t="s">
        <v>223</v>
      </c>
      <c r="B1" s="1714"/>
    </row>
    <row r="2" spans="1:2" s="795" customFormat="1" ht="15" x14ac:dyDescent="0.2">
      <c r="B2" s="795" t="s">
        <v>167</v>
      </c>
    </row>
    <row r="3" spans="1:2" ht="25.5" customHeight="1" x14ac:dyDescent="0.2">
      <c r="A3" s="1715" t="s">
        <v>593</v>
      </c>
      <c r="B3" s="1715"/>
    </row>
    <row r="4" spans="1:2" x14ac:dyDescent="0.2">
      <c r="A4" s="797"/>
      <c r="B4" s="803"/>
    </row>
    <row r="5" spans="1:2" ht="14.45" customHeight="1" x14ac:dyDescent="0.2">
      <c r="A5" s="1716" t="s">
        <v>594</v>
      </c>
      <c r="B5" s="1716"/>
    </row>
    <row r="6" spans="1:2" ht="27" customHeight="1" x14ac:dyDescent="0.2">
      <c r="A6" s="804" t="s">
        <v>156</v>
      </c>
      <c r="B6" s="803" t="s">
        <v>595</v>
      </c>
    </row>
    <row r="7" spans="1:2" ht="12.75" customHeight="1" x14ac:dyDescent="0.2">
      <c r="A7" s="804" t="s">
        <v>156</v>
      </c>
      <c r="B7" s="803" t="s">
        <v>596</v>
      </c>
    </row>
    <row r="8" spans="1:2" ht="13.5" customHeight="1" x14ac:dyDescent="0.2">
      <c r="A8" s="804" t="s">
        <v>156</v>
      </c>
      <c r="B8" s="803" t="s">
        <v>597</v>
      </c>
    </row>
    <row r="9" spans="1:2" ht="26.25" customHeight="1" x14ac:dyDescent="0.2">
      <c r="A9" s="804" t="s">
        <v>156</v>
      </c>
      <c r="B9" s="803" t="s">
        <v>598</v>
      </c>
    </row>
    <row r="10" spans="1:2" x14ac:dyDescent="0.2">
      <c r="A10" s="804" t="s">
        <v>156</v>
      </c>
      <c r="B10" s="803" t="s">
        <v>599</v>
      </c>
    </row>
    <row r="11" spans="1:2" x14ac:dyDescent="0.2">
      <c r="A11" s="804" t="s">
        <v>156</v>
      </c>
      <c r="B11" s="805" t="s">
        <v>600</v>
      </c>
    </row>
    <row r="12" spans="1:2" ht="26.25" customHeight="1" x14ac:dyDescent="0.2">
      <c r="A12" s="804" t="s">
        <v>156</v>
      </c>
      <c r="B12" s="803" t="s">
        <v>601</v>
      </c>
    </row>
    <row r="13" spans="1:2" ht="8.1" customHeight="1" x14ac:dyDescent="0.2">
      <c r="A13" s="797"/>
      <c r="B13" s="803"/>
    </row>
    <row r="14" spans="1:2" ht="12.75" customHeight="1" x14ac:dyDescent="0.2">
      <c r="A14" s="1717" t="s">
        <v>602</v>
      </c>
      <c r="B14" s="1717"/>
    </row>
    <row r="15" spans="1:2" x14ac:dyDescent="0.2">
      <c r="A15" s="1717"/>
      <c r="B15" s="1717"/>
    </row>
    <row r="16" spans="1:2" ht="21" customHeight="1" x14ac:dyDescent="0.2">
      <c r="A16" s="1717"/>
      <c r="B16" s="1717"/>
    </row>
    <row r="17" spans="1:2" x14ac:dyDescent="0.2">
      <c r="A17" s="1717"/>
      <c r="B17" s="1717"/>
    </row>
    <row r="18" spans="1:2" x14ac:dyDescent="0.2">
      <c r="A18" s="1717"/>
      <c r="B18" s="1717"/>
    </row>
    <row r="19" spans="1:2" x14ac:dyDescent="0.2">
      <c r="A19" s="1717"/>
      <c r="B19" s="1717"/>
    </row>
    <row r="20" spans="1:2" ht="27.75" customHeight="1" x14ac:dyDescent="0.2">
      <c r="A20" s="1717"/>
      <c r="B20" s="1717"/>
    </row>
    <row r="21" spans="1:2" ht="21.75" customHeight="1" x14ac:dyDescent="0.2">
      <c r="A21" s="1717"/>
      <c r="B21" s="1717"/>
    </row>
    <row r="22" spans="1:2" ht="21.75" customHeight="1" x14ac:dyDescent="0.2">
      <c r="A22" s="1717"/>
      <c r="B22" s="1717"/>
    </row>
    <row r="23" spans="1:2" ht="21.75" customHeight="1" x14ac:dyDescent="0.2">
      <c r="A23" s="1717"/>
      <c r="B23" s="1717"/>
    </row>
    <row r="24" spans="1:2" ht="21.75" customHeight="1" x14ac:dyDescent="0.2">
      <c r="A24" s="1717"/>
      <c r="B24" s="1717"/>
    </row>
    <row r="25" spans="1:2" ht="21.75" customHeight="1" x14ac:dyDescent="0.2">
      <c r="A25" s="1717"/>
      <c r="B25" s="1717"/>
    </row>
    <row r="26" spans="1:2" ht="34.5" customHeight="1" x14ac:dyDescent="0.2">
      <c r="A26" s="1717"/>
      <c r="B26" s="1717"/>
    </row>
    <row r="27" spans="1:2" ht="9.75" customHeight="1" x14ac:dyDescent="0.2">
      <c r="A27" s="1717"/>
      <c r="B27" s="1717"/>
    </row>
    <row r="28" spans="1:2" ht="8.25" customHeight="1" x14ac:dyDescent="0.2">
      <c r="A28" s="803"/>
      <c r="B28" s="803"/>
    </row>
    <row r="29" spans="1:2" ht="12.75" customHeight="1" x14ac:dyDescent="0.2">
      <c r="A29" s="1718" t="s">
        <v>670</v>
      </c>
      <c r="B29" s="1718"/>
    </row>
    <row r="30" spans="1:2" x14ac:dyDescent="0.2">
      <c r="A30" s="1718"/>
      <c r="B30" s="1718"/>
    </row>
    <row r="31" spans="1:2" x14ac:dyDescent="0.2">
      <c r="A31" s="1718"/>
      <c r="B31" s="1718"/>
    </row>
    <row r="32" spans="1:2" x14ac:dyDescent="0.2">
      <c r="A32" s="1718"/>
      <c r="B32" s="1718"/>
    </row>
    <row r="33" spans="1:2" x14ac:dyDescent="0.2">
      <c r="A33" s="1718"/>
      <c r="B33" s="1718"/>
    </row>
    <row r="34" spans="1:2" x14ac:dyDescent="0.2">
      <c r="A34" s="1718"/>
      <c r="B34" s="1718"/>
    </row>
    <row r="35" spans="1:2" ht="23.25" customHeight="1" x14ac:dyDescent="0.2">
      <c r="A35" s="1718"/>
      <c r="B35" s="1718"/>
    </row>
    <row r="36" spans="1:2" ht="41.25" customHeight="1" x14ac:dyDescent="0.2">
      <c r="A36" s="1718"/>
      <c r="B36" s="1718"/>
    </row>
    <row r="37" spans="1:2" ht="8.1" customHeight="1" x14ac:dyDescent="0.2">
      <c r="A37" s="797"/>
      <c r="B37" s="799"/>
    </row>
    <row r="38" spans="1:2" ht="51" customHeight="1" x14ac:dyDescent="0.2">
      <c r="A38" s="1713" t="s">
        <v>671</v>
      </c>
      <c r="B38" s="1713"/>
    </row>
    <row r="39" spans="1:2" ht="8.1" customHeight="1" x14ac:dyDescent="0.2">
      <c r="B39" s="799"/>
    </row>
    <row r="40" spans="1:2" x14ac:dyDescent="0.2">
      <c r="B40" s="799"/>
    </row>
    <row r="41" spans="1:2" x14ac:dyDescent="0.2">
      <c r="B41" s="799"/>
    </row>
    <row r="44" spans="1:2" x14ac:dyDescent="0.2">
      <c r="B44" s="797"/>
    </row>
    <row r="46" spans="1:2" x14ac:dyDescent="0.2">
      <c r="B46" s="801"/>
    </row>
    <row r="48" spans="1:2" x14ac:dyDescent="0.2">
      <c r="B48" s="801"/>
    </row>
    <row r="50" spans="2:2" x14ac:dyDescent="0.2">
      <c r="B50" s="801"/>
    </row>
    <row r="53" spans="2:2" x14ac:dyDescent="0.2">
      <c r="B53" s="801"/>
    </row>
    <row r="54" spans="2:2" x14ac:dyDescent="0.2">
      <c r="B54" s="797"/>
    </row>
    <row r="56" spans="2:2" x14ac:dyDescent="0.2">
      <c r="B56" s="801"/>
    </row>
    <row r="57" spans="2:2" x14ac:dyDescent="0.2">
      <c r="B57" s="801"/>
    </row>
    <row r="58" spans="2:2" x14ac:dyDescent="0.2">
      <c r="B58" s="801"/>
    </row>
    <row r="60" spans="2:2" x14ac:dyDescent="0.2">
      <c r="B60" s="802"/>
    </row>
  </sheetData>
  <sheetProtection formatCells="0" formatColumns="0" formatRows="0" insertColumns="0" insertRows="0" insertHyperlinks="0" deleteColumns="0" deleteRows="0" sort="0" autoFilter="0" pivotTables="0"/>
  <customSheetViews>
    <customSheetView guid="{37FF72F6-90B1-42B8-8DBF-DD3FAC5BA85D}" fitToPage="1" topLeftCell="A7">
      <selection activeCell="D33" sqref="D33"/>
      <pageMargins left="0.25" right="0.25" top="0.5" bottom="0.5" header="0.3" footer="0.3"/>
      <printOptions horizontalCentered="1"/>
      <pageSetup orientation="landscape" r:id="rId1"/>
      <headerFooter>
        <oddFooter>&amp;L&amp;K0070C0The Allstate Corporation 4Q19 Supplement&amp;R&amp;K000000&amp;A</oddFooter>
      </headerFooter>
    </customSheetView>
    <customSheetView guid="{2C9B2C1A-81A6-48A3-8FB1-DCFE0A20C29C}" fitToPage="1" topLeftCell="A10">
      <selection activeCell="A14" sqref="A14:B27"/>
      <pageMargins left="0.25" right="0.25" top="0.5" bottom="0.5" header="0.3" footer="0.3"/>
      <printOptions horizontalCentered="1"/>
      <pageSetup orientation="landscape" r:id="rId2"/>
      <headerFooter>
        <oddFooter>&amp;L&amp;K0070C0The Allstate Corporation 4Q19 Supplement&amp;R&amp;K000000&amp;A</oddFooter>
      </headerFooter>
    </customSheetView>
    <customSheetView guid="{890510C0-555E-4CA3-90D8-F97D8CDBC7E8}" fitToPage="1" topLeftCell="A10">
      <selection activeCell="B41" sqref="B41"/>
      <pageMargins left="0.25" right="0.25" top="0.5" bottom="0.5" header="0.3" footer="0.3"/>
      <printOptions horizontalCentered="1"/>
      <pageSetup orientation="landscape" r:id="rId3"/>
      <headerFooter>
        <oddFooter>&amp;L&amp;K0070C0The Allstate Corporation 4Q19 Supplement&amp;R&amp;K000000&amp;A</oddFooter>
      </headerFooter>
    </customSheetView>
    <customSheetView guid="{D0B20ABF-5FBA-4802-BB92-8148C3F1B1AD}" fitToPage="1">
      <selection sqref="A1:B1"/>
      <pageMargins left="0.25" right="0.25" top="0.5" bottom="0.5" header="0.3" footer="0.3"/>
      <printOptions horizontalCentered="1"/>
      <pageSetup orientation="landscape" r:id="rId4"/>
      <headerFooter>
        <oddFooter>&amp;L&amp;K0070C0The Allstate Corporation 4Q19 Supplement&amp;R&amp;K000000&amp;A</oddFooter>
      </headerFooter>
    </customSheetView>
    <customSheetView guid="{0B7FDDCE-76D6-4341-B795-862A34477CB3}" fitToPage="1" topLeftCell="A10">
      <selection activeCell="B41" sqref="B41"/>
      <pageMargins left="0.25" right="0.25" top="0.5" bottom="0.5" header="0.3" footer="0.3"/>
      <printOptions horizontalCentered="1"/>
      <pageSetup orientation="landscape" r:id="rId5"/>
      <headerFooter>
        <oddFooter>&amp;L&amp;K0070C0The Allstate Corporation 4Q19 Supplement&amp;R&amp;K000000&amp;A</oddFooter>
      </headerFooter>
    </customSheetView>
    <customSheetView guid="{77D3E7D1-C189-4FFB-8084-AE3691A2CCAC}" fitToPage="1" topLeftCell="A10">
      <selection activeCell="B11" sqref="B11"/>
      <pageMargins left="0.25" right="0.25" top="0.5" bottom="0.5" header="0.3" footer="0.3"/>
      <printOptions horizontalCentered="1"/>
      <pageSetup orientation="landscape" r:id="rId6"/>
      <headerFooter>
        <oddFooter>&amp;L&amp;K0070C0The Allstate Corporation 4Q19 Supplement&amp;R&amp;K000000&amp;A</oddFooter>
      </headerFooter>
    </customSheetView>
  </customSheetViews>
  <mergeCells count="6">
    <mergeCell ref="A38:B38"/>
    <mergeCell ref="A1:B1"/>
    <mergeCell ref="A3:B3"/>
    <mergeCell ref="A5:B5"/>
    <mergeCell ref="A14:B27"/>
    <mergeCell ref="A29:B36"/>
  </mergeCells>
  <printOptions horizontalCentered="1"/>
  <pageMargins left="0.25" right="0.25" top="0.5" bottom="0.5" header="0.3" footer="0.3"/>
  <pageSetup orientation="landscape" r:id="rId7"/>
  <headerFooter>
    <oddFooter>&amp;L&amp;K0070C0The Allstate Corporation 4Q19 Supplement&amp;R&amp;K000000&amp;A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C2E99-AF76-49DE-BBAB-B9E63A52205B}">
  <sheetPr>
    <pageSetUpPr autoPageBreaks="0"/>
  </sheetPr>
  <dimension ref="A1:C47"/>
  <sheetViews>
    <sheetView zoomScaleNormal="100" workbookViewId="0"/>
  </sheetViews>
  <sheetFormatPr defaultColWidth="9.140625" defaultRowHeight="12.75" x14ac:dyDescent="0.2"/>
  <cols>
    <col min="1" max="1" width="195" style="798" customWidth="1"/>
    <col min="2" max="2" width="4.85546875" style="798" customWidth="1"/>
    <col min="3" max="3" width="2.42578125" style="798" customWidth="1"/>
    <col min="4" max="6" width="17.85546875" style="798" customWidth="1"/>
    <col min="7" max="7" width="22.7109375" style="798" customWidth="1"/>
    <col min="8" max="14" width="10.7109375" style="798" customWidth="1"/>
    <col min="15" max="16384" width="9.140625" style="798"/>
  </cols>
  <sheetData>
    <row r="1" spans="1:3" s="795" customFormat="1" ht="15.75" x14ac:dyDescent="0.25">
      <c r="A1" s="793" t="s">
        <v>603</v>
      </c>
      <c r="B1" s="794"/>
      <c r="C1" s="794"/>
    </row>
    <row r="2" spans="1:3" s="795" customFormat="1" ht="15.75" x14ac:dyDescent="0.25">
      <c r="A2" s="794"/>
      <c r="B2" s="794"/>
      <c r="C2" s="794"/>
    </row>
    <row r="3" spans="1:3" ht="99" customHeight="1" x14ac:dyDescent="0.2">
      <c r="A3" s="796" t="s">
        <v>605</v>
      </c>
      <c r="B3" s="796"/>
      <c r="C3" s="797"/>
    </row>
    <row r="4" spans="1:3" ht="6" customHeight="1" x14ac:dyDescent="0.2">
      <c r="A4" s="797" t="s">
        <v>167</v>
      </c>
      <c r="B4" s="797"/>
    </row>
    <row r="5" spans="1:3" ht="12.75" customHeight="1" x14ac:dyDescent="0.2">
      <c r="A5" s="1718" t="s">
        <v>672</v>
      </c>
      <c r="B5" s="797"/>
      <c r="C5" s="797"/>
    </row>
    <row r="6" spans="1:3" x14ac:dyDescent="0.2">
      <c r="A6" s="1718"/>
      <c r="B6" s="797"/>
      <c r="C6" s="797"/>
    </row>
    <row r="7" spans="1:3" x14ac:dyDescent="0.2">
      <c r="A7" s="1718"/>
      <c r="B7" s="797"/>
      <c r="C7" s="797"/>
    </row>
    <row r="8" spans="1:3" x14ac:dyDescent="0.2">
      <c r="A8" s="1718"/>
      <c r="B8" s="797"/>
      <c r="C8" s="797"/>
    </row>
    <row r="9" spans="1:3" x14ac:dyDescent="0.2">
      <c r="A9" s="1718"/>
      <c r="B9" s="797"/>
      <c r="C9" s="797"/>
    </row>
    <row r="10" spans="1:3" x14ac:dyDescent="0.2">
      <c r="A10" s="1718"/>
      <c r="B10" s="797"/>
      <c r="C10" s="797"/>
    </row>
    <row r="11" spans="1:3" x14ac:dyDescent="0.2">
      <c r="A11" s="1718"/>
      <c r="B11" s="797"/>
      <c r="C11" s="797"/>
    </row>
    <row r="12" spans="1:3" x14ac:dyDescent="0.2">
      <c r="A12" s="1718"/>
      <c r="B12" s="797"/>
      <c r="C12" s="797"/>
    </row>
    <row r="13" spans="1:3" x14ac:dyDescent="0.2">
      <c r="A13" s="1718"/>
      <c r="B13" s="797"/>
      <c r="C13" s="797"/>
    </row>
    <row r="14" spans="1:3" x14ac:dyDescent="0.2">
      <c r="A14" s="1718"/>
      <c r="B14" s="797"/>
      <c r="C14" s="797"/>
    </row>
    <row r="15" spans="1:3" x14ac:dyDescent="0.2">
      <c r="A15" s="1718"/>
      <c r="B15" s="797"/>
      <c r="C15" s="797"/>
    </row>
    <row r="16" spans="1:3" ht="67.5" customHeight="1" x14ac:dyDescent="0.2">
      <c r="A16" s="1718"/>
      <c r="B16" s="797"/>
      <c r="C16" s="797"/>
    </row>
    <row r="17" spans="1:3" ht="6" customHeight="1" x14ac:dyDescent="0.2">
      <c r="A17" s="799"/>
      <c r="B17" s="797"/>
      <c r="C17" s="797"/>
    </row>
    <row r="18" spans="1:3" ht="108.75" customHeight="1" x14ac:dyDescent="0.2">
      <c r="A18" s="799" t="s">
        <v>673</v>
      </c>
      <c r="B18" s="797"/>
      <c r="C18" s="797"/>
    </row>
    <row r="19" spans="1:3" ht="6" customHeight="1" x14ac:dyDescent="0.2">
      <c r="A19" s="799"/>
      <c r="B19" s="797"/>
      <c r="C19" s="797"/>
    </row>
    <row r="20" spans="1:3" x14ac:dyDescent="0.2">
      <c r="A20" s="1718" t="s">
        <v>604</v>
      </c>
      <c r="B20" s="797"/>
      <c r="C20" s="797"/>
    </row>
    <row r="21" spans="1:3" x14ac:dyDescent="0.2">
      <c r="A21" s="1721"/>
      <c r="B21" s="797"/>
      <c r="C21" s="797"/>
    </row>
    <row r="22" spans="1:3" x14ac:dyDescent="0.2">
      <c r="A22" s="1718"/>
      <c r="B22" s="797"/>
      <c r="C22" s="797"/>
    </row>
    <row r="23" spans="1:3" x14ac:dyDescent="0.2">
      <c r="A23" s="1718"/>
      <c r="B23" s="797"/>
      <c r="C23" s="797"/>
    </row>
    <row r="24" spans="1:3" x14ac:dyDescent="0.2">
      <c r="A24" s="1718"/>
      <c r="B24" s="797"/>
      <c r="C24" s="797"/>
    </row>
    <row r="25" spans="1:3" x14ac:dyDescent="0.2">
      <c r="A25" s="1718"/>
      <c r="B25" s="797"/>
      <c r="C25" s="797"/>
    </row>
    <row r="26" spans="1:3" x14ac:dyDescent="0.2">
      <c r="A26" s="1718"/>
      <c r="B26" s="797"/>
      <c r="C26" s="797"/>
    </row>
    <row r="27" spans="1:3" ht="56.25" customHeight="1" x14ac:dyDescent="0.2">
      <c r="A27" s="1718"/>
      <c r="B27" s="797"/>
      <c r="C27" s="797"/>
    </row>
    <row r="28" spans="1:3" ht="6" customHeight="1" x14ac:dyDescent="0.2">
      <c r="A28" s="799"/>
      <c r="B28" s="797"/>
      <c r="C28" s="797"/>
    </row>
    <row r="29" spans="1:3" x14ac:dyDescent="0.2">
      <c r="A29" s="800"/>
      <c r="B29" s="797"/>
      <c r="C29" s="797"/>
    </row>
    <row r="31" spans="1:3" x14ac:dyDescent="0.2">
      <c r="A31" s="1720"/>
      <c r="B31" s="1720"/>
      <c r="C31" s="1720"/>
    </row>
    <row r="33" spans="1:3" x14ac:dyDescent="0.2">
      <c r="A33" s="1719"/>
      <c r="B33" s="1719"/>
      <c r="C33" s="1719"/>
    </row>
    <row r="35" spans="1:3" x14ac:dyDescent="0.2">
      <c r="A35" s="1719"/>
      <c r="B35" s="1719"/>
      <c r="C35" s="1719"/>
    </row>
    <row r="37" spans="1:3" x14ac:dyDescent="0.2">
      <c r="A37" s="1719"/>
      <c r="B37" s="1720"/>
      <c r="C37" s="1720"/>
    </row>
    <row r="40" spans="1:3" x14ac:dyDescent="0.2">
      <c r="A40" s="1719"/>
      <c r="B40" s="1719"/>
      <c r="C40" s="1719"/>
    </row>
    <row r="41" spans="1:3" x14ac:dyDescent="0.2">
      <c r="A41" s="1720"/>
      <c r="B41" s="1720"/>
      <c r="C41" s="1720"/>
    </row>
    <row r="43" spans="1:3" x14ac:dyDescent="0.2">
      <c r="A43" s="1719"/>
      <c r="B43" s="1719"/>
      <c r="C43" s="1719"/>
    </row>
    <row r="44" spans="1:3" x14ac:dyDescent="0.2">
      <c r="A44" s="801"/>
      <c r="B44" s="801"/>
      <c r="C44" s="801"/>
    </row>
    <row r="45" spans="1:3" x14ac:dyDescent="0.2">
      <c r="A45" s="801"/>
      <c r="B45" s="801"/>
      <c r="C45" s="801"/>
    </row>
    <row r="47" spans="1:3" x14ac:dyDescent="0.2">
      <c r="A47" s="802"/>
    </row>
  </sheetData>
  <sheetProtection formatCells="0" formatColumns="0" formatRows="0" insertColumns="0" insertRows="0" insertHyperlinks="0" deleteColumns="0" deleteRows="0" sort="0" autoFilter="0" pivotTables="0"/>
  <customSheetViews>
    <customSheetView guid="{37FF72F6-90B1-42B8-8DBF-DD3FAC5BA85D}" fitToPage="1">
      <selection activeCell="A5" sqref="A5:A16"/>
      <rowBreaks count="1" manualBreakCount="1">
        <brk id="34" max="16383" man="1"/>
      </rowBreaks>
      <pageMargins left="0.25" right="0.25" top="0.5" bottom="0.5" header="0.3" footer="0.3"/>
      <printOptions horizontalCentered="1"/>
      <pageSetup orientation="landscape" r:id="rId1"/>
      <headerFooter>
        <oddFooter>&amp;L&amp;K0070C0The Allstate Corporation 4Q19 Supplement&amp;R&amp;K000000&amp;A</oddFooter>
      </headerFooter>
    </customSheetView>
    <customSheetView guid="{2C9B2C1A-81A6-48A3-8FB1-DCFE0A20C29C}" fitToPage="1">
      <selection activeCell="A5" sqref="A5:A16"/>
      <rowBreaks count="1" manualBreakCount="1">
        <brk id="34" max="16383" man="1"/>
      </rowBreaks>
      <pageMargins left="0.25" right="0.25" top="0.5" bottom="0.5" header="0.3" footer="0.3"/>
      <printOptions horizontalCentered="1"/>
      <pageSetup orientation="landscape" r:id="rId2"/>
      <headerFooter>
        <oddFooter>&amp;L&amp;K0070C0The Allstate Corporation 4Q19 Supplement&amp;R&amp;K000000&amp;A</oddFooter>
      </headerFooter>
    </customSheetView>
    <customSheetView guid="{890510C0-555E-4CA3-90D8-F97D8CDBC7E8}" fitToPage="1">
      <rowBreaks count="1" manualBreakCount="1">
        <brk id="34" max="16383" man="1"/>
      </rowBreaks>
      <pageMargins left="0.25" right="0.25" top="0.5" bottom="0.5" header="0.3" footer="0.3"/>
      <printOptions horizontalCentered="1"/>
      <pageSetup orientation="landscape" r:id="rId3"/>
      <headerFooter>
        <oddFooter>&amp;L&amp;K0070C0The Allstate Corporation 4Q19 Supplement&amp;R&amp;K000000&amp;A</oddFooter>
      </headerFooter>
    </customSheetView>
    <customSheetView guid="{D0B20ABF-5FBA-4802-BB92-8148C3F1B1AD}" fitToPage="1">
      <rowBreaks count="1" manualBreakCount="1">
        <brk id="34" max="16383" man="1"/>
      </rowBreaks>
      <pageMargins left="0.25" right="0.25" top="0.5" bottom="0.5" header="0.3" footer="0.3"/>
      <printOptions horizontalCentered="1"/>
      <pageSetup orientation="landscape" r:id="rId4"/>
      <headerFooter>
        <oddFooter>&amp;L&amp;K0070C0The Allstate Corporation 4Q19 Supplement&amp;R&amp;K000000&amp;A</oddFooter>
      </headerFooter>
    </customSheetView>
    <customSheetView guid="{0B7FDDCE-76D6-4341-B795-862A34477CB3}" fitToPage="1">
      <rowBreaks count="1" manualBreakCount="1">
        <brk id="34" max="16383" man="1"/>
      </rowBreaks>
      <pageMargins left="0.25" right="0.25" top="0.5" bottom="0.5" header="0.3" footer="0.3"/>
      <printOptions horizontalCentered="1"/>
      <pageSetup orientation="landscape" r:id="rId5"/>
      <headerFooter>
        <oddFooter>&amp;L&amp;K0070C0The Allstate Corporation 4Q19 Supplement&amp;R&amp;K000000&amp;A</oddFooter>
      </headerFooter>
    </customSheetView>
    <customSheetView guid="{77D3E7D1-C189-4FFB-8084-AE3691A2CCAC}" fitToPage="1">
      <selection activeCell="A5" sqref="A5:A16"/>
      <rowBreaks count="1" manualBreakCount="1">
        <brk id="34" max="16383" man="1"/>
      </rowBreaks>
      <pageMargins left="0.25" right="0.25" top="0.5" bottom="0.5" header="0.3" footer="0.3"/>
      <printOptions horizontalCentered="1"/>
      <pageSetup orientation="landscape" r:id="rId6"/>
      <headerFooter>
        <oddFooter>&amp;L&amp;K0070C0The Allstate Corporation 4Q19 Supplement&amp;R&amp;K000000&amp;A</oddFooter>
      </headerFooter>
    </customSheetView>
  </customSheetViews>
  <mergeCells count="9">
    <mergeCell ref="A37:C37"/>
    <mergeCell ref="A40:C40"/>
    <mergeCell ref="A41:C41"/>
    <mergeCell ref="A43:C43"/>
    <mergeCell ref="A5:A16"/>
    <mergeCell ref="A20:A27"/>
    <mergeCell ref="A31:C31"/>
    <mergeCell ref="A33:C33"/>
    <mergeCell ref="A35:C35"/>
  </mergeCells>
  <printOptions horizontalCentered="1"/>
  <pageMargins left="0.25" right="0.25" top="0.5" bottom="0.5" header="0.3" footer="0.3"/>
  <pageSetup scale="77" orientation="landscape" r:id="rId7"/>
  <headerFooter>
    <oddFooter>&amp;L&amp;K0070C0The Allstate Corporation 4Q19 Supplement&amp;R&amp;K000000&amp;A</oddFooter>
  </headerFooter>
  <rowBreaks count="1" manualBreakCount="1">
    <brk id="27"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44779-C13A-41DB-A789-AB2BA187A92B}">
  <sheetPr>
    <pageSetUpPr fitToPage="1"/>
  </sheetPr>
  <dimension ref="A1:T42"/>
  <sheetViews>
    <sheetView zoomScaleNormal="100" workbookViewId="0">
      <selection sqref="A1:R1"/>
    </sheetView>
  </sheetViews>
  <sheetFormatPr defaultColWidth="13.7109375" defaultRowHeight="12.75" x14ac:dyDescent="0.2"/>
  <cols>
    <col min="1" max="1" width="2.28515625" style="621" customWidth="1"/>
    <col min="2" max="2" width="81.28515625" style="621" customWidth="1"/>
    <col min="3" max="4" width="2.28515625" style="621" customWidth="1"/>
    <col min="5" max="5" width="10.28515625" style="621" customWidth="1"/>
    <col min="6" max="7" width="2.28515625" style="621" customWidth="1"/>
    <col min="8" max="8" width="10.28515625" style="621" customWidth="1"/>
    <col min="9" max="10" width="2.28515625" style="621" customWidth="1"/>
    <col min="11" max="11" width="10.28515625" style="621" customWidth="1"/>
    <col min="12" max="13" width="2.28515625" style="621" customWidth="1"/>
    <col min="14" max="14" width="10.28515625" style="621" customWidth="1"/>
    <col min="15" max="16" width="2.28515625" style="621" customWidth="1"/>
    <col min="17" max="17" width="10.28515625" style="621" customWidth="1"/>
    <col min="18" max="19" width="2.28515625" style="621" customWidth="1"/>
    <col min="20" max="16384" width="13.7109375" style="621"/>
  </cols>
  <sheetData>
    <row r="1" spans="1:20" ht="14.1" customHeight="1" x14ac:dyDescent="0.25">
      <c r="A1" s="1722" t="s">
        <v>6</v>
      </c>
      <c r="B1" s="1722"/>
      <c r="C1" s="1722"/>
      <c r="D1" s="1722"/>
      <c r="E1" s="1722"/>
      <c r="F1" s="1722"/>
      <c r="G1" s="1722"/>
      <c r="H1" s="1722"/>
      <c r="I1" s="1722"/>
      <c r="J1" s="1722"/>
      <c r="K1" s="1722"/>
      <c r="L1" s="1722"/>
      <c r="M1" s="1722"/>
      <c r="N1" s="1722"/>
      <c r="O1" s="1722"/>
      <c r="P1" s="1722"/>
      <c r="Q1" s="1722"/>
      <c r="R1" s="1722"/>
    </row>
    <row r="2" spans="1:20" ht="14.1" customHeight="1" x14ac:dyDescent="0.25">
      <c r="A2" s="1722" t="s">
        <v>710</v>
      </c>
      <c r="B2" s="1722"/>
      <c r="C2" s="1722"/>
      <c r="D2" s="1722"/>
      <c r="E2" s="1722"/>
      <c r="F2" s="1722"/>
      <c r="G2" s="1722"/>
      <c r="H2" s="1722"/>
      <c r="I2" s="1722"/>
      <c r="J2" s="1722"/>
      <c r="K2" s="1722"/>
      <c r="L2" s="1722"/>
      <c r="M2" s="1722"/>
      <c r="N2" s="1722"/>
      <c r="O2" s="1722"/>
      <c r="P2" s="1722"/>
      <c r="Q2" s="1722"/>
      <c r="R2" s="1722"/>
    </row>
    <row r="4" spans="1:20" ht="15.75" customHeight="1" x14ac:dyDescent="0.2">
      <c r="A4" s="1437" t="s">
        <v>7</v>
      </c>
      <c r="D4" s="1723" t="s">
        <v>9</v>
      </c>
      <c r="E4" s="1723"/>
      <c r="F4" s="1723"/>
      <c r="G4" s="1723"/>
      <c r="H4" s="1723"/>
      <c r="I4" s="1723"/>
      <c r="J4" s="1723"/>
      <c r="K4" s="1723"/>
      <c r="L4" s="1723"/>
      <c r="M4" s="1723"/>
      <c r="N4" s="1723"/>
      <c r="O4" s="1723"/>
      <c r="P4" s="1723"/>
      <c r="Q4" s="1723"/>
      <c r="R4" s="1723"/>
    </row>
    <row r="6" spans="1:20" ht="25.9" customHeight="1" x14ac:dyDescent="0.2">
      <c r="D6" s="1438"/>
      <c r="E6" s="1439" t="s">
        <v>630</v>
      </c>
      <c r="F6" s="1440"/>
      <c r="G6" s="1438"/>
      <c r="H6" s="1439" t="s">
        <v>10</v>
      </c>
      <c r="I6" s="1440"/>
      <c r="J6" s="1438"/>
      <c r="K6" s="1439" t="s">
        <v>711</v>
      </c>
      <c r="L6" s="1440"/>
      <c r="N6" s="1439" t="s">
        <v>712</v>
      </c>
      <c r="Q6" s="1439" t="s">
        <v>713</v>
      </c>
    </row>
    <row r="7" spans="1:20" ht="12" customHeight="1" x14ac:dyDescent="0.2">
      <c r="A7" s="1724" t="s">
        <v>38</v>
      </c>
      <c r="B7" s="1724"/>
      <c r="D7" s="1441"/>
      <c r="E7" s="1442"/>
      <c r="F7" s="1443"/>
      <c r="G7" s="1441"/>
      <c r="H7" s="1442"/>
      <c r="I7" s="1443"/>
      <c r="J7" s="1441"/>
      <c r="K7" s="1442"/>
      <c r="L7" s="1443"/>
      <c r="N7" s="1442"/>
      <c r="Q7" s="1442"/>
    </row>
    <row r="8" spans="1:20" ht="12" customHeight="1" x14ac:dyDescent="0.2">
      <c r="D8" s="1441"/>
      <c r="F8" s="1443"/>
      <c r="G8" s="1441"/>
      <c r="I8" s="1443"/>
      <c r="J8" s="1441"/>
      <c r="L8" s="1443"/>
    </row>
    <row r="9" spans="1:20" ht="12" customHeight="1" x14ac:dyDescent="0.2">
      <c r="B9" s="1444" t="s">
        <v>274</v>
      </c>
      <c r="D9" s="789"/>
      <c r="E9" s="698">
        <v>4678</v>
      </c>
      <c r="F9" s="699"/>
      <c r="G9" s="789"/>
      <c r="H9" s="575">
        <v>2012</v>
      </c>
      <c r="I9" s="699"/>
      <c r="J9" s="789"/>
      <c r="K9" s="698">
        <v>3438</v>
      </c>
      <c r="L9" s="699"/>
      <c r="M9" s="1445"/>
      <c r="N9" s="575">
        <v>1692</v>
      </c>
      <c r="Q9" s="575">
        <v>2138</v>
      </c>
    </row>
    <row r="10" spans="1:20" ht="12" customHeight="1" x14ac:dyDescent="0.2">
      <c r="D10" s="789"/>
      <c r="E10" s="568"/>
      <c r="F10" s="1446"/>
      <c r="G10" s="789"/>
      <c r="H10" s="1446"/>
      <c r="I10" s="1446"/>
      <c r="J10" s="789"/>
      <c r="K10" s="1447"/>
      <c r="L10" s="1446"/>
      <c r="M10" s="1445"/>
      <c r="N10" s="1446"/>
      <c r="Q10" s="1446"/>
    </row>
    <row r="11" spans="1:20" ht="12" customHeight="1" x14ac:dyDescent="0.2">
      <c r="B11" s="1448" t="s">
        <v>39</v>
      </c>
      <c r="D11" s="789"/>
      <c r="E11" s="558">
        <v>-1488</v>
      </c>
      <c r="F11" s="711"/>
      <c r="G11" s="789"/>
      <c r="H11" s="713">
        <v>688</v>
      </c>
      <c r="I11" s="711"/>
      <c r="J11" s="789"/>
      <c r="K11" s="564">
        <v>-298</v>
      </c>
      <c r="L11" s="711"/>
      <c r="M11" s="1445"/>
      <c r="N11" s="713">
        <v>56</v>
      </c>
      <c r="Q11" s="713">
        <v>-19</v>
      </c>
    </row>
    <row r="12" spans="1:20" x14ac:dyDescent="0.2">
      <c r="B12" s="1448" t="s">
        <v>480</v>
      </c>
      <c r="D12" s="789"/>
      <c r="E12" s="558">
        <v>90</v>
      </c>
      <c r="F12" s="713"/>
      <c r="G12" s="789"/>
      <c r="H12" s="713">
        <v>370</v>
      </c>
      <c r="I12" s="713"/>
      <c r="J12" s="789"/>
      <c r="K12" s="564">
        <v>-141</v>
      </c>
      <c r="L12" s="713"/>
      <c r="M12" s="1445"/>
      <c r="N12" s="713">
        <v>175</v>
      </c>
      <c r="Q12" s="713">
        <v>49</v>
      </c>
    </row>
    <row r="13" spans="1:20" x14ac:dyDescent="0.2">
      <c r="B13" s="1448" t="s">
        <v>67</v>
      </c>
      <c r="D13" s="789"/>
      <c r="E13" s="558">
        <v>15</v>
      </c>
      <c r="F13" s="711"/>
      <c r="G13" s="789"/>
      <c r="H13" s="713">
        <v>-3</v>
      </c>
      <c r="I13" s="711"/>
      <c r="J13" s="789"/>
      <c r="K13" s="564">
        <v>0</v>
      </c>
      <c r="L13" s="711"/>
      <c r="M13" s="1445"/>
      <c r="N13" s="713">
        <v>2</v>
      </c>
      <c r="Q13" s="713">
        <v>1</v>
      </c>
    </row>
    <row r="14" spans="1:20" ht="24" x14ac:dyDescent="0.2">
      <c r="B14" s="1448" t="s">
        <v>471</v>
      </c>
      <c r="D14" s="789"/>
      <c r="E14" s="558">
        <v>5</v>
      </c>
      <c r="F14" s="711"/>
      <c r="G14" s="789"/>
      <c r="H14" s="713">
        <v>7</v>
      </c>
      <c r="I14" s="711"/>
      <c r="J14" s="789"/>
      <c r="K14" s="564">
        <v>10</v>
      </c>
      <c r="L14" s="711"/>
      <c r="M14" s="1445"/>
      <c r="N14" s="713">
        <v>4</v>
      </c>
      <c r="Q14" s="713">
        <v>3</v>
      </c>
      <c r="T14" s="1449"/>
    </row>
    <row r="15" spans="1:20" ht="15" customHeight="1" x14ac:dyDescent="0.2">
      <c r="B15" s="1448" t="s">
        <v>68</v>
      </c>
      <c r="D15" s="789"/>
      <c r="E15" s="558">
        <v>-2</v>
      </c>
      <c r="F15" s="711"/>
      <c r="G15" s="789"/>
      <c r="H15" s="713">
        <v>-2</v>
      </c>
      <c r="I15" s="711"/>
      <c r="J15" s="789"/>
      <c r="K15" s="564">
        <v>-3</v>
      </c>
      <c r="L15" s="711"/>
      <c r="M15" s="1445"/>
      <c r="N15" s="713">
        <v>-3</v>
      </c>
      <c r="Q15" s="713">
        <v>-2</v>
      </c>
    </row>
    <row r="16" spans="1:20" x14ac:dyDescent="0.2">
      <c r="B16" s="1448" t="s">
        <v>522</v>
      </c>
      <c r="D16" s="789"/>
      <c r="E16" s="558">
        <v>100</v>
      </c>
      <c r="F16" s="711"/>
      <c r="G16" s="789"/>
      <c r="H16" s="713">
        <v>90</v>
      </c>
      <c r="I16" s="711"/>
      <c r="J16" s="789"/>
      <c r="K16" s="564">
        <v>79</v>
      </c>
      <c r="L16" s="711"/>
      <c r="M16" s="1445"/>
      <c r="N16" s="713">
        <v>21</v>
      </c>
      <c r="Q16" s="713">
        <v>32</v>
      </c>
    </row>
    <row r="17" spans="1:17" x14ac:dyDescent="0.2">
      <c r="B17" s="1448" t="s">
        <v>40</v>
      </c>
      <c r="D17" s="789"/>
      <c r="E17" s="562">
        <v>-4</v>
      </c>
      <c r="F17" s="711"/>
      <c r="G17" s="789"/>
      <c r="H17" s="713">
        <v>-4</v>
      </c>
      <c r="I17" s="711"/>
      <c r="J17" s="789"/>
      <c r="K17" s="564">
        <v>-13</v>
      </c>
      <c r="L17" s="711"/>
      <c r="M17" s="1445"/>
      <c r="N17" s="713">
        <v>-3</v>
      </c>
      <c r="Q17" s="713">
        <v>-2</v>
      </c>
    </row>
    <row r="18" spans="1:17" x14ac:dyDescent="0.2">
      <c r="B18" s="1448" t="s">
        <v>714</v>
      </c>
      <c r="D18" s="789"/>
      <c r="E18" s="713">
        <v>83</v>
      </c>
      <c r="F18" s="711"/>
      <c r="G18" s="789"/>
      <c r="H18" s="713">
        <v>0</v>
      </c>
      <c r="I18" s="711"/>
      <c r="J18" s="789"/>
      <c r="K18" s="564">
        <v>125</v>
      </c>
      <c r="L18" s="711"/>
      <c r="M18" s="1445"/>
      <c r="N18" s="564">
        <v>0</v>
      </c>
      <c r="Q18" s="564">
        <v>0</v>
      </c>
    </row>
    <row r="19" spans="1:17" x14ac:dyDescent="0.2">
      <c r="B19" s="1448" t="s">
        <v>722</v>
      </c>
      <c r="D19" s="789"/>
      <c r="E19" s="713">
        <v>0</v>
      </c>
      <c r="F19" s="711"/>
      <c r="G19" s="789"/>
      <c r="H19" s="713">
        <v>-29</v>
      </c>
      <c r="I19" s="711"/>
      <c r="J19" s="789"/>
      <c r="K19" s="713">
        <v>-509</v>
      </c>
      <c r="L19" s="711"/>
      <c r="M19" s="1445"/>
      <c r="N19" s="564">
        <v>0</v>
      </c>
      <c r="Q19" s="564">
        <v>0</v>
      </c>
    </row>
    <row r="20" spans="1:17" x14ac:dyDescent="0.2">
      <c r="B20" s="1448" t="s">
        <v>715</v>
      </c>
      <c r="D20" s="789"/>
      <c r="E20" s="720">
        <v>0</v>
      </c>
      <c r="F20" s="711"/>
      <c r="G20" s="789"/>
      <c r="H20" s="720">
        <v>0</v>
      </c>
      <c r="I20" s="711"/>
      <c r="J20" s="789"/>
      <c r="K20" s="720">
        <v>0</v>
      </c>
      <c r="L20" s="711"/>
      <c r="M20" s="1445"/>
      <c r="N20" s="720">
        <v>0</v>
      </c>
      <c r="Q20" s="565">
        <v>45</v>
      </c>
    </row>
    <row r="21" spans="1:17" x14ac:dyDescent="0.2">
      <c r="D21" s="789"/>
      <c r="E21" s="567"/>
      <c r="F21" s="1446"/>
      <c r="G21" s="789"/>
      <c r="H21" s="1450"/>
      <c r="I21" s="1446"/>
      <c r="J21" s="789"/>
      <c r="K21" s="1450"/>
      <c r="L21" s="1446"/>
      <c r="M21" s="1445"/>
      <c r="N21" s="1450"/>
      <c r="Q21" s="1450"/>
    </row>
    <row r="22" spans="1:17" ht="15" customHeight="1" thickBot="1" x14ac:dyDescent="0.25">
      <c r="B22" s="1444" t="s">
        <v>42</v>
      </c>
      <c r="D22" s="789"/>
      <c r="E22" s="578">
        <f>SUM(E9:E20)</f>
        <v>3477</v>
      </c>
      <c r="F22" s="699"/>
      <c r="G22" s="789"/>
      <c r="H22" s="578">
        <f>SUM(H9:H20)</f>
        <v>3129</v>
      </c>
      <c r="I22" s="699"/>
      <c r="J22" s="789"/>
      <c r="K22" s="578">
        <f>SUM(K9:K20)</f>
        <v>2688</v>
      </c>
      <c r="L22" s="699"/>
      <c r="M22" s="1445"/>
      <c r="N22" s="578">
        <f>SUM(N9:N20)</f>
        <v>1944</v>
      </c>
      <c r="Q22" s="578">
        <f>SUM(Q9:Q20)</f>
        <v>2245</v>
      </c>
    </row>
    <row r="23" spans="1:17" ht="12" customHeight="1" thickTop="1" x14ac:dyDescent="0.2">
      <c r="D23" s="789"/>
      <c r="E23" s="1451"/>
      <c r="F23" s="1446"/>
      <c r="G23" s="789"/>
      <c r="H23" s="1451"/>
      <c r="I23" s="1446"/>
      <c r="J23" s="789"/>
      <c r="K23" s="1451"/>
      <c r="L23" s="1446"/>
      <c r="N23" s="1451"/>
      <c r="Q23" s="1451"/>
    </row>
    <row r="24" spans="1:17" ht="12" customHeight="1" x14ac:dyDescent="0.2">
      <c r="A24" s="1724" t="s">
        <v>43</v>
      </c>
      <c r="B24" s="1724"/>
      <c r="D24" s="789"/>
      <c r="E24" s="1446"/>
      <c r="F24" s="1446"/>
      <c r="G24" s="789"/>
      <c r="H24" s="1446"/>
      <c r="I24" s="1446"/>
      <c r="J24" s="789"/>
      <c r="K24" s="1447"/>
      <c r="L24" s="1446"/>
      <c r="N24" s="1446"/>
      <c r="Q24" s="1446"/>
    </row>
    <row r="25" spans="1:17" ht="12" customHeight="1" x14ac:dyDescent="0.2">
      <c r="D25" s="789"/>
      <c r="E25" s="1446"/>
      <c r="F25" s="1446"/>
      <c r="G25" s="789"/>
      <c r="H25" s="1446"/>
      <c r="I25" s="1446"/>
      <c r="J25" s="789"/>
      <c r="K25" s="1447"/>
      <c r="L25" s="1446"/>
      <c r="N25" s="1446"/>
      <c r="Q25" s="1446"/>
    </row>
    <row r="26" spans="1:17" ht="13.5" customHeight="1" x14ac:dyDescent="0.2">
      <c r="B26" s="1444" t="s">
        <v>274</v>
      </c>
      <c r="D26" s="789"/>
      <c r="E26" s="728">
        <v>14.03</v>
      </c>
      <c r="F26" s="1446"/>
      <c r="G26" s="789"/>
      <c r="H26" s="1452">
        <v>5.7</v>
      </c>
      <c r="I26" s="1446"/>
      <c r="J26" s="789"/>
      <c r="K26" s="1453">
        <v>9.35</v>
      </c>
      <c r="L26" s="1446"/>
      <c r="M26" s="1454"/>
      <c r="N26" s="1452">
        <v>4.4800000000000004</v>
      </c>
      <c r="Q26" s="1452">
        <v>5.26</v>
      </c>
    </row>
    <row r="27" spans="1:17" ht="12" customHeight="1" x14ac:dyDescent="0.2">
      <c r="D27" s="789"/>
      <c r="E27" s="733"/>
      <c r="F27" s="1446"/>
      <c r="G27" s="789"/>
      <c r="H27" s="1446"/>
      <c r="I27" s="1446"/>
      <c r="J27" s="789"/>
      <c r="K27" s="1447"/>
      <c r="L27" s="1446"/>
      <c r="N27" s="1446"/>
      <c r="Q27" s="1446"/>
    </row>
    <row r="28" spans="1:17" ht="12" customHeight="1" x14ac:dyDescent="0.2">
      <c r="B28" s="1448" t="s">
        <v>39</v>
      </c>
      <c r="D28" s="789"/>
      <c r="E28" s="1455">
        <v>-4.46</v>
      </c>
      <c r="F28" s="735"/>
      <c r="G28" s="789"/>
      <c r="H28" s="737">
        <v>1.95</v>
      </c>
      <c r="I28" s="735"/>
      <c r="J28" s="789"/>
      <c r="K28" s="734">
        <v>-0.81</v>
      </c>
      <c r="L28" s="735"/>
      <c r="N28" s="737">
        <v>0.15</v>
      </c>
      <c r="Q28" s="737">
        <v>-0.05</v>
      </c>
    </row>
    <row r="29" spans="1:17" x14ac:dyDescent="0.2">
      <c r="B29" s="1448" t="s">
        <v>480</v>
      </c>
      <c r="D29" s="789"/>
      <c r="E29" s="1455">
        <v>0.27</v>
      </c>
      <c r="F29" s="737"/>
      <c r="G29" s="789"/>
      <c r="H29" s="737">
        <v>1.05</v>
      </c>
      <c r="I29" s="737"/>
      <c r="J29" s="789"/>
      <c r="K29" s="734">
        <v>-0.38</v>
      </c>
      <c r="L29" s="737"/>
      <c r="N29" s="737">
        <v>0.46</v>
      </c>
      <c r="Q29" s="737">
        <v>0.12</v>
      </c>
    </row>
    <row r="30" spans="1:17" x14ac:dyDescent="0.2">
      <c r="B30" s="1448" t="s">
        <v>67</v>
      </c>
      <c r="D30" s="789"/>
      <c r="E30" s="1455">
        <v>0.05</v>
      </c>
      <c r="F30" s="735"/>
      <c r="G30" s="789"/>
      <c r="H30" s="746">
        <v>-0.01</v>
      </c>
      <c r="I30" s="735"/>
      <c r="J30" s="789"/>
      <c r="K30" s="745">
        <v>0</v>
      </c>
      <c r="L30" s="735"/>
      <c r="N30" s="746">
        <v>0.01</v>
      </c>
      <c r="Q30" s="746">
        <v>0</v>
      </c>
    </row>
    <row r="31" spans="1:17" ht="24" x14ac:dyDescent="0.2">
      <c r="B31" s="1448" t="s">
        <v>471</v>
      </c>
      <c r="D31" s="789"/>
      <c r="E31" s="1455">
        <v>0.01</v>
      </c>
      <c r="F31" s="735"/>
      <c r="G31" s="789"/>
      <c r="H31" s="746">
        <v>0.02</v>
      </c>
      <c r="I31" s="735"/>
      <c r="J31" s="789"/>
      <c r="K31" s="1455">
        <v>0.03</v>
      </c>
      <c r="L31" s="735"/>
      <c r="N31" s="746">
        <v>0.01</v>
      </c>
      <c r="Q31" s="746">
        <v>0.01</v>
      </c>
    </row>
    <row r="32" spans="1:17" ht="13.5" customHeight="1" x14ac:dyDescent="0.2">
      <c r="B32" s="1448" t="s">
        <v>68</v>
      </c>
      <c r="D32" s="789"/>
      <c r="E32" s="1455">
        <v>-0.01</v>
      </c>
      <c r="F32" s="735"/>
      <c r="G32" s="789"/>
      <c r="H32" s="746">
        <v>-0.01</v>
      </c>
      <c r="I32" s="735"/>
      <c r="J32" s="789"/>
      <c r="K32" s="1455">
        <v>-0.01</v>
      </c>
      <c r="L32" s="735"/>
      <c r="N32" s="746">
        <v>-0.01</v>
      </c>
      <c r="Q32" s="746">
        <v>0</v>
      </c>
    </row>
    <row r="33" spans="2:17" x14ac:dyDescent="0.2">
      <c r="B33" s="1448" t="s">
        <v>522</v>
      </c>
      <c r="D33" s="789"/>
      <c r="E33" s="1455">
        <v>0.3</v>
      </c>
      <c r="F33" s="735"/>
      <c r="G33" s="789"/>
      <c r="H33" s="737">
        <v>0.25</v>
      </c>
      <c r="I33" s="735"/>
      <c r="J33" s="789"/>
      <c r="K33" s="734">
        <v>0.21</v>
      </c>
      <c r="L33" s="735"/>
      <c r="N33" s="737">
        <v>0.06</v>
      </c>
      <c r="Q33" s="737">
        <v>0.08</v>
      </c>
    </row>
    <row r="34" spans="2:17" x14ac:dyDescent="0.2">
      <c r="B34" s="1448" t="s">
        <v>714</v>
      </c>
      <c r="D34" s="789"/>
      <c r="E34" s="1455">
        <v>0.25</v>
      </c>
      <c r="F34" s="735"/>
      <c r="G34" s="789"/>
      <c r="H34" s="713">
        <v>0</v>
      </c>
      <c r="I34" s="735"/>
      <c r="J34" s="789"/>
      <c r="K34" s="745">
        <v>0.34</v>
      </c>
      <c r="L34" s="735"/>
      <c r="N34" s="713">
        <v>0</v>
      </c>
      <c r="Q34" s="713"/>
    </row>
    <row r="35" spans="2:17" ht="12" customHeight="1" x14ac:dyDescent="0.2">
      <c r="B35" s="1448" t="s">
        <v>40</v>
      </c>
      <c r="D35" s="789"/>
      <c r="E35" s="1455">
        <v>-0.01</v>
      </c>
      <c r="F35" s="735"/>
      <c r="G35" s="789"/>
      <c r="H35" s="746">
        <v>-0.01</v>
      </c>
      <c r="I35" s="735"/>
      <c r="J35" s="789"/>
      <c r="K35" s="1455">
        <v>-0.04</v>
      </c>
      <c r="L35" s="735"/>
      <c r="N35" s="746">
        <v>-0.01</v>
      </c>
      <c r="Q35" s="746">
        <v>-0.01</v>
      </c>
    </row>
    <row r="36" spans="2:17" ht="12" customHeight="1" x14ac:dyDescent="0.2">
      <c r="B36" s="1448" t="s">
        <v>722</v>
      </c>
      <c r="D36" s="789"/>
      <c r="E36" s="713">
        <v>0</v>
      </c>
      <c r="F36" s="735"/>
      <c r="G36" s="789"/>
      <c r="H36" s="746">
        <v>-0.08</v>
      </c>
      <c r="I36" s="735"/>
      <c r="J36" s="789"/>
      <c r="K36" s="749">
        <v>-1.38</v>
      </c>
      <c r="L36" s="735"/>
      <c r="M36" s="1443"/>
      <c r="N36" s="746">
        <v>0</v>
      </c>
      <c r="O36" s="1443"/>
      <c r="P36" s="1443"/>
      <c r="Q36" s="746">
        <v>0</v>
      </c>
    </row>
    <row r="37" spans="2:17" x14ac:dyDescent="0.2">
      <c r="B37" s="1448" t="s">
        <v>715</v>
      </c>
      <c r="D37" s="789"/>
      <c r="E37" s="720">
        <v>0</v>
      </c>
      <c r="F37" s="711"/>
      <c r="G37" s="789"/>
      <c r="H37" s="720">
        <v>0</v>
      </c>
      <c r="I37" s="711"/>
      <c r="J37" s="789"/>
      <c r="K37" s="720">
        <v>0</v>
      </c>
      <c r="L37" s="711"/>
      <c r="M37" s="1445"/>
      <c r="N37" s="720">
        <v>0</v>
      </c>
      <c r="Q37" s="1456">
        <v>0.11</v>
      </c>
    </row>
    <row r="38" spans="2:17" ht="3.75" customHeight="1" x14ac:dyDescent="0.2">
      <c r="D38" s="789"/>
      <c r="E38" s="749"/>
      <c r="F38" s="1446"/>
      <c r="G38" s="789"/>
      <c r="H38" s="1450"/>
      <c r="I38" s="1446"/>
      <c r="J38" s="789"/>
      <c r="K38" s="1450"/>
      <c r="L38" s="1446"/>
      <c r="N38" s="1450"/>
      <c r="Q38" s="1450"/>
    </row>
    <row r="39" spans="2:17" ht="15" customHeight="1" thickBot="1" x14ac:dyDescent="0.25">
      <c r="B39" s="1444" t="s">
        <v>42</v>
      </c>
      <c r="D39" s="789"/>
      <c r="E39" s="584">
        <f>SUM(E26:E37)</f>
        <v>10.430000000000001</v>
      </c>
      <c r="F39" s="595"/>
      <c r="G39" s="789"/>
      <c r="H39" s="584">
        <f>SUM(H26:H37)</f>
        <v>8.8600000000000012</v>
      </c>
      <c r="I39" s="595"/>
      <c r="J39" s="789"/>
      <c r="K39" s="584">
        <f>SUM(K26:K37)</f>
        <v>7.31</v>
      </c>
      <c r="L39" s="595"/>
      <c r="N39" s="584">
        <f>SUM(N26:N37)</f>
        <v>5.15</v>
      </c>
      <c r="Q39" s="584">
        <f>SUM(Q26:Q37)</f>
        <v>5.5200000000000005</v>
      </c>
    </row>
    <row r="40" spans="2:17" ht="12" customHeight="1" thickTop="1" x14ac:dyDescent="0.2">
      <c r="D40" s="789"/>
      <c r="E40" s="1451"/>
      <c r="F40" s="1446"/>
      <c r="G40" s="789"/>
      <c r="H40" s="1451"/>
      <c r="I40" s="1446"/>
      <c r="J40" s="789"/>
      <c r="K40" s="1451"/>
      <c r="L40" s="1446"/>
      <c r="N40" s="1451"/>
      <c r="Q40" s="1451"/>
    </row>
    <row r="41" spans="2:17" ht="14.1" customHeight="1" thickBot="1" x14ac:dyDescent="0.25">
      <c r="B41" s="1444" t="s">
        <v>44</v>
      </c>
      <c r="D41" s="789"/>
      <c r="E41" s="757">
        <v>333.5</v>
      </c>
      <c r="F41" s="758"/>
      <c r="G41" s="789"/>
      <c r="H41" s="757">
        <v>353.2</v>
      </c>
      <c r="I41" s="758"/>
      <c r="J41" s="789"/>
      <c r="K41" s="757">
        <v>367.8</v>
      </c>
      <c r="L41" s="758"/>
      <c r="N41" s="757">
        <v>377.3</v>
      </c>
      <c r="Q41" s="757">
        <v>406.8</v>
      </c>
    </row>
    <row r="42" spans="2:17" ht="13.5" thickTop="1" x14ac:dyDescent="0.2">
      <c r="D42" s="1441"/>
      <c r="E42" s="1441"/>
      <c r="F42" s="1443"/>
      <c r="G42" s="1441"/>
      <c r="H42" s="1441"/>
      <c r="I42" s="1443"/>
      <c r="J42" s="1441"/>
      <c r="K42" s="1441"/>
      <c r="L42" s="1443"/>
    </row>
  </sheetData>
  <sheetProtection formatCells="0" formatColumns="0" formatRows="0" insertColumns="0" insertRows="0" insertHyperlinks="0" deleteColumns="0" deleteRows="0" sort="0" autoFilter="0" pivotTables="0"/>
  <mergeCells count="5">
    <mergeCell ref="A1:R1"/>
    <mergeCell ref="A2:R2"/>
    <mergeCell ref="D4:R4"/>
    <mergeCell ref="A7:B7"/>
    <mergeCell ref="A24:B24"/>
  </mergeCells>
  <printOptions horizontalCentered="1"/>
  <pageMargins left="0.25" right="0.25" top="0.5" bottom="0.5" header="0.3" footer="0.3"/>
  <pageSetup scale="85" orientation="landscape" r:id="rId1"/>
  <headerFooter>
    <oddFooter>&amp;L&amp;K0070C0The Allstate Corporation 4Q19 Supplement&amp;R&amp;K000000&amp;A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FCF1C-8282-433A-A15C-08ACC5AD169F}">
  <sheetPr>
    <pageSetUpPr fitToPage="1"/>
  </sheetPr>
  <dimension ref="A1:AK47"/>
  <sheetViews>
    <sheetView zoomScaleNormal="100" workbookViewId="0">
      <selection sqref="A1:R1"/>
    </sheetView>
  </sheetViews>
  <sheetFormatPr defaultColWidth="13.7109375" defaultRowHeight="12.75" x14ac:dyDescent="0.2"/>
  <cols>
    <col min="1" max="1" width="3" style="621" customWidth="1"/>
    <col min="2" max="2" width="57.5703125" style="621" customWidth="1"/>
    <col min="3" max="4" width="2.28515625" style="621" customWidth="1"/>
    <col min="5" max="5" width="10.28515625" style="621" customWidth="1"/>
    <col min="6" max="7" width="2.28515625" style="621" customWidth="1"/>
    <col min="8" max="8" width="10.28515625" style="621" customWidth="1"/>
    <col min="9" max="10" width="2.28515625" style="621" customWidth="1"/>
    <col min="11" max="11" width="10.28515625" style="621" customWidth="1"/>
    <col min="12" max="13" width="2.28515625" style="621" customWidth="1"/>
    <col min="14" max="14" width="10.28515625" style="621" customWidth="1"/>
    <col min="15" max="16" width="2.28515625" style="621" customWidth="1"/>
    <col min="17" max="17" width="10.28515625" style="621" customWidth="1"/>
    <col min="18" max="19" width="2.28515625" style="621" customWidth="1"/>
    <col min="20" max="16384" width="13.7109375" style="621"/>
  </cols>
  <sheetData>
    <row r="1" spans="1:18" ht="14.1" customHeight="1" x14ac:dyDescent="0.25">
      <c r="A1" s="1722" t="s">
        <v>6</v>
      </c>
      <c r="B1" s="1722"/>
      <c r="C1" s="1722"/>
      <c r="D1" s="1722"/>
      <c r="E1" s="1722"/>
      <c r="F1" s="1722"/>
      <c r="G1" s="1722"/>
      <c r="H1" s="1722"/>
      <c r="I1" s="1722"/>
      <c r="J1" s="1722"/>
      <c r="K1" s="1722"/>
      <c r="L1" s="1722"/>
      <c r="M1" s="1722"/>
      <c r="N1" s="1722"/>
      <c r="O1" s="1722"/>
      <c r="P1" s="1722"/>
      <c r="Q1" s="1722"/>
      <c r="R1" s="1722"/>
    </row>
    <row r="2" spans="1:18" ht="14.1" customHeight="1" x14ac:dyDescent="0.25">
      <c r="A2" s="1722" t="s">
        <v>716</v>
      </c>
      <c r="B2" s="1722"/>
      <c r="C2" s="1722"/>
      <c r="D2" s="1722"/>
      <c r="E2" s="1722"/>
      <c r="F2" s="1722"/>
      <c r="G2" s="1722"/>
      <c r="H2" s="1722"/>
      <c r="I2" s="1722"/>
      <c r="J2" s="1722"/>
      <c r="K2" s="1722"/>
      <c r="L2" s="1722"/>
      <c r="M2" s="1722"/>
      <c r="N2" s="1722"/>
      <c r="O2" s="1722"/>
      <c r="P2" s="1722"/>
      <c r="Q2" s="1722"/>
      <c r="R2" s="1722"/>
    </row>
    <row r="4" spans="1:18" ht="15.75" customHeight="1" x14ac:dyDescent="0.2">
      <c r="A4" s="1731" t="s">
        <v>45</v>
      </c>
      <c r="B4" s="1726"/>
      <c r="D4" s="1723" t="s">
        <v>9</v>
      </c>
      <c r="E4" s="1723"/>
      <c r="F4" s="1723"/>
      <c r="G4" s="1723"/>
      <c r="H4" s="1723"/>
      <c r="I4" s="1723"/>
      <c r="J4" s="1723"/>
      <c r="K4" s="1723"/>
      <c r="L4" s="1723"/>
      <c r="M4" s="1723"/>
      <c r="N4" s="1723"/>
      <c r="O4" s="1723"/>
      <c r="P4" s="1723"/>
      <c r="Q4" s="1723"/>
      <c r="R4" s="1723"/>
    </row>
    <row r="6" spans="1:18" ht="25.9" customHeight="1" x14ac:dyDescent="0.2">
      <c r="D6" s="1438"/>
      <c r="E6" s="1439" t="s">
        <v>630</v>
      </c>
      <c r="F6" s="1457"/>
      <c r="G6" s="1438"/>
      <c r="H6" s="1439" t="s">
        <v>10</v>
      </c>
      <c r="I6" s="1457"/>
      <c r="J6" s="1438"/>
      <c r="K6" s="1439" t="s">
        <v>711</v>
      </c>
      <c r="L6" s="1457"/>
      <c r="M6" s="1443"/>
      <c r="N6" s="1439" t="s">
        <v>712</v>
      </c>
      <c r="Q6" s="1439" t="s">
        <v>713</v>
      </c>
    </row>
    <row r="7" spans="1:18" ht="15.75" customHeight="1" x14ac:dyDescent="0.2">
      <c r="A7" s="1724" t="s">
        <v>111</v>
      </c>
      <c r="B7" s="1726"/>
      <c r="D7" s="1441"/>
      <c r="E7" s="1442"/>
      <c r="F7" s="1443"/>
      <c r="G7" s="1441"/>
      <c r="H7" s="1442"/>
      <c r="I7" s="1443"/>
      <c r="J7" s="1441"/>
      <c r="K7" s="1442"/>
      <c r="L7" s="1443"/>
      <c r="M7" s="1443"/>
      <c r="N7" s="1442"/>
      <c r="Q7" s="1442"/>
    </row>
    <row r="8" spans="1:18" x14ac:dyDescent="0.2">
      <c r="A8" s="1726"/>
      <c r="B8" s="1726"/>
      <c r="D8" s="1441"/>
      <c r="F8" s="1443"/>
      <c r="G8" s="1441"/>
      <c r="I8" s="1443"/>
      <c r="J8" s="1441"/>
      <c r="L8" s="1443"/>
      <c r="M8" s="1443"/>
    </row>
    <row r="9" spans="1:18" x14ac:dyDescent="0.2">
      <c r="A9" s="1729" t="s">
        <v>106</v>
      </c>
      <c r="B9" s="1726"/>
      <c r="D9" s="1441"/>
      <c r="F9" s="1443"/>
      <c r="G9" s="1441"/>
      <c r="I9" s="1443"/>
      <c r="J9" s="1441"/>
      <c r="L9" s="1443"/>
      <c r="M9" s="1443"/>
    </row>
    <row r="10" spans="1:18" x14ac:dyDescent="0.2">
      <c r="A10" s="1726"/>
      <c r="B10" s="1726"/>
      <c r="D10" s="1441"/>
      <c r="F10" s="1443"/>
      <c r="G10" s="1441"/>
      <c r="I10" s="1443"/>
      <c r="J10" s="1441"/>
      <c r="L10" s="1443"/>
      <c r="M10" s="1443"/>
    </row>
    <row r="11" spans="1:18" ht="15.75" customHeight="1" thickBot="1" x14ac:dyDescent="0.25">
      <c r="A11" s="1725" t="s">
        <v>531</v>
      </c>
      <c r="B11" s="1725"/>
      <c r="D11" s="218"/>
      <c r="E11" s="481">
        <v>4678</v>
      </c>
      <c r="F11" s="482"/>
      <c r="G11" s="218"/>
      <c r="H11" s="481">
        <v>2012</v>
      </c>
      <c r="I11" s="482"/>
      <c r="J11" s="218"/>
      <c r="K11" s="481">
        <v>3438</v>
      </c>
      <c r="L11" s="482"/>
      <c r="M11" s="1443"/>
      <c r="N11" s="481">
        <v>1692</v>
      </c>
      <c r="Q11" s="481">
        <v>2138</v>
      </c>
    </row>
    <row r="12" spans="1:18" ht="13.5" thickTop="1" x14ac:dyDescent="0.2">
      <c r="A12" s="1726"/>
      <c r="B12" s="1726"/>
      <c r="D12" s="1458"/>
      <c r="E12" s="1459"/>
      <c r="F12" s="1460"/>
      <c r="G12" s="1458"/>
      <c r="H12" s="1459"/>
      <c r="I12" s="1460"/>
      <c r="J12" s="1458"/>
      <c r="K12" s="1459"/>
      <c r="L12" s="1460"/>
      <c r="M12" s="1443"/>
      <c r="N12" s="1459"/>
      <c r="Q12" s="1459"/>
    </row>
    <row r="13" spans="1:18" ht="15.75" customHeight="1" x14ac:dyDescent="0.2">
      <c r="A13" s="1729" t="s">
        <v>107</v>
      </c>
      <c r="B13" s="1726"/>
      <c r="D13" s="1458"/>
      <c r="E13" s="1461"/>
      <c r="F13" s="1460"/>
      <c r="G13" s="1458"/>
      <c r="H13" s="1460"/>
      <c r="I13" s="1460"/>
      <c r="J13" s="1458"/>
      <c r="K13" s="1461"/>
      <c r="L13" s="1460"/>
      <c r="M13" s="1443"/>
      <c r="N13" s="1461"/>
      <c r="Q13" s="1461"/>
    </row>
    <row r="14" spans="1:18" x14ac:dyDescent="0.2">
      <c r="A14" s="1726"/>
      <c r="B14" s="1726"/>
      <c r="D14" s="1458"/>
      <c r="E14" s="1461"/>
      <c r="F14" s="1460"/>
      <c r="G14" s="1458"/>
      <c r="H14" s="1460"/>
      <c r="I14" s="1460"/>
      <c r="J14" s="1458"/>
      <c r="K14" s="1461"/>
      <c r="L14" s="1460"/>
      <c r="M14" s="1443"/>
      <c r="N14" s="1461"/>
      <c r="Q14" s="1461"/>
    </row>
    <row r="15" spans="1:18" ht="15.75" customHeight="1" x14ac:dyDescent="0.2">
      <c r="A15" s="1725" t="s">
        <v>114</v>
      </c>
      <c r="B15" s="1725"/>
      <c r="D15" s="1462"/>
      <c r="E15" s="1463">
        <v>19382</v>
      </c>
      <c r="F15" s="1464"/>
      <c r="G15" s="1462"/>
      <c r="H15" s="1462">
        <v>20805</v>
      </c>
      <c r="I15" s="1464"/>
      <c r="J15" s="1462"/>
      <c r="K15" s="1463">
        <v>18823</v>
      </c>
      <c r="L15" s="1464"/>
      <c r="M15" s="1443"/>
      <c r="N15" s="1463">
        <v>18274</v>
      </c>
      <c r="Q15" s="1463">
        <v>20557</v>
      </c>
    </row>
    <row r="16" spans="1:18" ht="15.75" customHeight="1" x14ac:dyDescent="0.2">
      <c r="A16" s="1725" t="s">
        <v>532</v>
      </c>
      <c r="B16" s="1725"/>
      <c r="D16" s="1465"/>
      <c r="E16" s="1466">
        <v>23750</v>
      </c>
      <c r="F16" s="482"/>
      <c r="G16" s="1465"/>
      <c r="H16" s="1465">
        <v>19382</v>
      </c>
      <c r="I16" s="482"/>
      <c r="J16" s="1465"/>
      <c r="K16" s="1466">
        <v>20805</v>
      </c>
      <c r="L16" s="482"/>
      <c r="M16" s="1443"/>
      <c r="N16" s="1466">
        <v>18823</v>
      </c>
      <c r="Q16" s="1466">
        <v>18274</v>
      </c>
    </row>
    <row r="17" spans="1:20" x14ac:dyDescent="0.2">
      <c r="A17" s="1725"/>
      <c r="B17" s="1725"/>
      <c r="D17" s="1458"/>
      <c r="E17" s="1461"/>
      <c r="F17" s="1460"/>
      <c r="G17" s="1458"/>
      <c r="H17" s="1460"/>
      <c r="I17" s="1460"/>
      <c r="J17" s="1458"/>
      <c r="K17" s="1461"/>
      <c r="L17" s="1460"/>
      <c r="M17" s="1443"/>
      <c r="N17" s="1461"/>
      <c r="Q17" s="1461"/>
    </row>
    <row r="18" spans="1:20" ht="15.75" customHeight="1" thickBot="1" x14ac:dyDescent="0.25">
      <c r="A18" s="1725" t="s">
        <v>533</v>
      </c>
      <c r="B18" s="1725"/>
      <c r="D18" s="1462"/>
      <c r="E18" s="1467">
        <f>AVERAGE(E15,E16)</f>
        <v>21566</v>
      </c>
      <c r="F18" s="1464"/>
      <c r="G18" s="1462"/>
      <c r="H18" s="1467">
        <f>AVERAGE(H15,H16)</f>
        <v>20093.5</v>
      </c>
      <c r="I18" s="1464"/>
      <c r="J18" s="1462"/>
      <c r="K18" s="1467">
        <f>AVERAGE(K15,K16)</f>
        <v>19814</v>
      </c>
      <c r="L18" s="1464"/>
      <c r="M18" s="1468"/>
      <c r="N18" s="1467">
        <f>AVERAGE(N15,N16)</f>
        <v>18548.5</v>
      </c>
      <c r="Q18" s="1467">
        <f>AVERAGE(Q15,Q16)</f>
        <v>19415.5</v>
      </c>
    </row>
    <row r="19" spans="1:20" ht="13.5" thickTop="1" x14ac:dyDescent="0.2">
      <c r="A19" s="1725"/>
      <c r="B19" s="1725"/>
      <c r="D19" s="1458"/>
      <c r="E19" s="1459"/>
      <c r="F19" s="1460"/>
      <c r="G19" s="1458"/>
      <c r="H19" s="1459"/>
      <c r="I19" s="1460"/>
      <c r="J19" s="1458"/>
      <c r="K19" s="1459"/>
      <c r="L19" s="1460"/>
      <c r="M19" s="1443"/>
      <c r="N19" s="1459"/>
      <c r="Q19" s="1459"/>
    </row>
    <row r="20" spans="1:20" ht="15.75" customHeight="1" thickBot="1" x14ac:dyDescent="0.25">
      <c r="A20" s="1730" t="s">
        <v>112</v>
      </c>
      <c r="B20" s="1730"/>
      <c r="D20" s="1458"/>
      <c r="E20" s="237">
        <f>(E11/E18)*100</f>
        <v>21.69155151627562</v>
      </c>
      <c r="F20" s="1458" t="s">
        <v>239</v>
      </c>
      <c r="G20" s="1458"/>
      <c r="H20" s="237">
        <f>(H11/H18)*100</f>
        <v>10.013188344489512</v>
      </c>
      <c r="I20" s="1458" t="s">
        <v>239</v>
      </c>
      <c r="J20" s="1458"/>
      <c r="K20" s="237">
        <f>(K11/K18)*100</f>
        <v>17.351367719794087</v>
      </c>
      <c r="L20" s="1458" t="s">
        <v>239</v>
      </c>
      <c r="M20" s="1443"/>
      <c r="N20" s="237">
        <f>(N11/N18)*100</f>
        <v>9.1220314311130277</v>
      </c>
      <c r="O20" s="1458" t="s">
        <v>239</v>
      </c>
      <c r="Q20" s="237">
        <f>(Q11/Q18)*100</f>
        <v>11.011820452731065</v>
      </c>
      <c r="R20" s="1458" t="s">
        <v>239</v>
      </c>
      <c r="T20" s="1469"/>
    </row>
    <row r="21" spans="1:20" ht="13.5" thickTop="1" x14ac:dyDescent="0.2">
      <c r="A21" s="1726"/>
      <c r="B21" s="1726"/>
      <c r="D21" s="1458"/>
      <c r="E21" s="1459"/>
      <c r="F21" s="1460"/>
      <c r="G21" s="1458"/>
      <c r="H21" s="1459"/>
      <c r="I21" s="1460"/>
      <c r="J21" s="1458"/>
      <c r="K21" s="1459"/>
      <c r="L21" s="1460"/>
      <c r="M21" s="1443"/>
      <c r="N21" s="1459"/>
      <c r="Q21" s="1459"/>
    </row>
    <row r="22" spans="1:20" ht="15.75" customHeight="1" x14ac:dyDescent="0.2">
      <c r="A22" s="1724" t="s">
        <v>113</v>
      </c>
      <c r="B22" s="1726"/>
      <c r="D22" s="1458"/>
      <c r="E22" s="1461"/>
      <c r="F22" s="1460"/>
      <c r="G22" s="1458"/>
      <c r="H22" s="1460"/>
      <c r="I22" s="1460"/>
      <c r="J22" s="1458"/>
      <c r="K22" s="1461"/>
      <c r="L22" s="1460"/>
      <c r="M22" s="1443"/>
      <c r="N22" s="1461"/>
      <c r="Q22" s="1461"/>
    </row>
    <row r="23" spans="1:20" x14ac:dyDescent="0.2">
      <c r="A23" s="1726"/>
      <c r="B23" s="1726"/>
      <c r="D23" s="1458"/>
      <c r="E23" s="1461"/>
      <c r="F23" s="1460"/>
      <c r="G23" s="1458"/>
      <c r="H23" s="1460"/>
      <c r="I23" s="1460"/>
      <c r="J23" s="1458"/>
      <c r="K23" s="1461"/>
      <c r="L23" s="1460"/>
      <c r="M23" s="1443"/>
      <c r="N23" s="1461"/>
      <c r="Q23" s="1461"/>
    </row>
    <row r="24" spans="1:20" ht="15.75" customHeight="1" x14ac:dyDescent="0.2">
      <c r="A24" s="1729" t="s">
        <v>106</v>
      </c>
      <c r="B24" s="1726"/>
      <c r="D24" s="1458"/>
      <c r="E24" s="1461"/>
      <c r="F24" s="1460"/>
      <c r="G24" s="1458"/>
      <c r="H24" s="1460"/>
      <c r="I24" s="1460"/>
      <c r="J24" s="1458"/>
      <c r="K24" s="1461"/>
      <c r="L24" s="1460"/>
      <c r="M24" s="1443"/>
      <c r="N24" s="1461"/>
      <c r="Q24" s="1461"/>
    </row>
    <row r="25" spans="1:20" x14ac:dyDescent="0.2">
      <c r="A25" s="1726"/>
      <c r="B25" s="1726"/>
      <c r="D25" s="1458"/>
      <c r="E25" s="1461"/>
      <c r="F25" s="1460"/>
      <c r="G25" s="1458"/>
      <c r="H25" s="1460"/>
      <c r="I25" s="1460"/>
      <c r="J25" s="1458"/>
      <c r="K25" s="1461"/>
      <c r="L25" s="1460"/>
      <c r="M25" s="1443"/>
      <c r="N25" s="1461"/>
      <c r="Q25" s="1461"/>
    </row>
    <row r="26" spans="1:20" ht="15.75" customHeight="1" thickBot="1" x14ac:dyDescent="0.25">
      <c r="A26" s="1725" t="s">
        <v>339</v>
      </c>
      <c r="B26" s="1725"/>
      <c r="D26" s="1462"/>
      <c r="E26" s="1467">
        <v>3477</v>
      </c>
      <c r="F26" s="1464"/>
      <c r="G26" s="1462"/>
      <c r="H26" s="1467">
        <v>3129</v>
      </c>
      <c r="I26" s="1464"/>
      <c r="J26" s="1462"/>
      <c r="K26" s="1467">
        <v>2688</v>
      </c>
      <c r="L26" s="1464"/>
      <c r="M26" s="1443"/>
      <c r="N26" s="1467">
        <v>1944</v>
      </c>
      <c r="Q26" s="1467">
        <v>2245</v>
      </c>
    </row>
    <row r="27" spans="1:20" ht="13.5" thickTop="1" x14ac:dyDescent="0.2">
      <c r="A27" s="1726"/>
      <c r="B27" s="1726"/>
      <c r="D27" s="1458"/>
      <c r="E27" s="1459"/>
      <c r="F27" s="1460"/>
      <c r="G27" s="1458"/>
      <c r="H27" s="1459"/>
      <c r="I27" s="1460"/>
      <c r="J27" s="1458"/>
      <c r="K27" s="1459"/>
      <c r="L27" s="1460"/>
      <c r="M27" s="1443"/>
      <c r="N27" s="1459"/>
      <c r="Q27" s="1459"/>
    </row>
    <row r="28" spans="1:20" ht="15.75" customHeight="1" x14ac:dyDescent="0.2">
      <c r="A28" s="1729" t="s">
        <v>107</v>
      </c>
      <c r="B28" s="1726"/>
      <c r="D28" s="1458"/>
      <c r="E28" s="1461"/>
      <c r="F28" s="1460"/>
      <c r="G28" s="1458"/>
      <c r="H28" s="1460"/>
      <c r="I28" s="1460"/>
      <c r="J28" s="1458"/>
      <c r="K28" s="1461"/>
      <c r="L28" s="1460"/>
      <c r="M28" s="1443"/>
      <c r="N28" s="1461"/>
      <c r="Q28" s="1461"/>
    </row>
    <row r="29" spans="1:20" x14ac:dyDescent="0.2">
      <c r="A29" s="1726"/>
      <c r="B29" s="1726"/>
      <c r="D29" s="1458"/>
      <c r="E29" s="1461"/>
      <c r="F29" s="1460"/>
      <c r="G29" s="1458"/>
      <c r="H29" s="1460"/>
      <c r="I29" s="1460"/>
      <c r="J29" s="1458"/>
      <c r="K29" s="1461"/>
      <c r="L29" s="1460"/>
      <c r="M29" s="1443"/>
      <c r="N29" s="1461"/>
      <c r="Q29" s="1461"/>
    </row>
    <row r="30" spans="1:20" ht="15.75" customHeight="1" x14ac:dyDescent="0.2">
      <c r="A30" s="1725" t="s">
        <v>114</v>
      </c>
      <c r="B30" s="1725"/>
      <c r="D30" s="1462"/>
      <c r="E30" s="1463">
        <v>19382</v>
      </c>
      <c r="F30" s="1464"/>
      <c r="G30" s="1462"/>
      <c r="H30" s="1462">
        <v>20805</v>
      </c>
      <c r="I30" s="1464"/>
      <c r="J30" s="1462"/>
      <c r="K30" s="1463">
        <v>18823</v>
      </c>
      <c r="L30" s="1464"/>
      <c r="M30" s="1443"/>
      <c r="N30" s="1463">
        <v>18274</v>
      </c>
      <c r="Q30" s="1463">
        <v>20557</v>
      </c>
    </row>
    <row r="31" spans="1:20" ht="15.75" customHeight="1" x14ac:dyDescent="0.2">
      <c r="A31" s="1725" t="s">
        <v>115</v>
      </c>
      <c r="B31" s="1725"/>
      <c r="D31" s="1465"/>
      <c r="E31" s="1470">
        <v>-2</v>
      </c>
      <c r="F31" s="1471"/>
      <c r="G31" s="1465"/>
      <c r="H31" s="1470">
        <v>1662</v>
      </c>
      <c r="I31" s="1471"/>
      <c r="J31" s="1465"/>
      <c r="K31" s="1470">
        <v>1053</v>
      </c>
      <c r="L31" s="1471"/>
      <c r="M31" s="1443"/>
      <c r="N31" s="1470">
        <v>620</v>
      </c>
      <c r="Q31" s="1470">
        <v>1926</v>
      </c>
    </row>
    <row r="32" spans="1:20" ht="15.75" customHeight="1" x14ac:dyDescent="0.2">
      <c r="A32" s="1725" t="s">
        <v>116</v>
      </c>
      <c r="B32" s="1725"/>
      <c r="D32" s="1465"/>
      <c r="E32" s="1472">
        <v>19384</v>
      </c>
      <c r="F32" s="1471"/>
      <c r="G32" s="1465"/>
      <c r="H32" s="1472">
        <v>19143</v>
      </c>
      <c r="I32" s="1471"/>
      <c r="J32" s="1465"/>
      <c r="K32" s="1472">
        <v>17770</v>
      </c>
      <c r="L32" s="1471"/>
      <c r="M32" s="1443"/>
      <c r="N32" s="1472">
        <v>17654</v>
      </c>
      <c r="Q32" s="1472">
        <v>18631</v>
      </c>
    </row>
    <row r="33" spans="1:37" x14ac:dyDescent="0.2">
      <c r="A33" s="1725"/>
      <c r="B33" s="1725"/>
      <c r="D33" s="1465"/>
      <c r="E33" s="1473"/>
      <c r="F33" s="1471"/>
      <c r="G33" s="1465"/>
      <c r="H33" s="1471"/>
      <c r="I33" s="1471"/>
      <c r="J33" s="1465"/>
      <c r="K33" s="1473"/>
      <c r="L33" s="1471"/>
      <c r="M33" s="1443"/>
      <c r="N33" s="1473"/>
      <c r="Q33" s="1473"/>
    </row>
    <row r="34" spans="1:37" ht="15.75" customHeight="1" x14ac:dyDescent="0.2">
      <c r="A34" s="1725" t="s">
        <v>117</v>
      </c>
      <c r="B34" s="1725"/>
      <c r="D34" s="1465"/>
      <c r="E34" s="1466">
        <v>23750</v>
      </c>
      <c r="F34" s="482"/>
      <c r="G34" s="1465"/>
      <c r="H34" s="1465">
        <v>19382</v>
      </c>
      <c r="I34" s="482"/>
      <c r="J34" s="1465"/>
      <c r="K34" s="1466">
        <v>20805</v>
      </c>
      <c r="L34" s="482"/>
      <c r="M34" s="1443"/>
      <c r="N34" s="1466">
        <v>18823</v>
      </c>
      <c r="Q34" s="1466">
        <v>18274</v>
      </c>
    </row>
    <row r="35" spans="1:37" ht="15.75" customHeight="1" x14ac:dyDescent="0.2">
      <c r="A35" s="1725" t="s">
        <v>118</v>
      </c>
      <c r="B35" s="1725"/>
      <c r="D35" s="1465"/>
      <c r="E35" s="1470">
        <v>1887</v>
      </c>
      <c r="F35" s="1471"/>
      <c r="G35" s="1465"/>
      <c r="H35" s="1470">
        <v>-2</v>
      </c>
      <c r="I35" s="1471"/>
      <c r="J35" s="1465"/>
      <c r="K35" s="1470">
        <v>1662</v>
      </c>
      <c r="L35" s="1471"/>
      <c r="M35" s="1443"/>
      <c r="N35" s="1470">
        <v>1053</v>
      </c>
      <c r="Q35" s="1470">
        <v>620</v>
      </c>
    </row>
    <row r="36" spans="1:37" ht="15.75" customHeight="1" x14ac:dyDescent="0.2">
      <c r="A36" s="1725" t="s">
        <v>119</v>
      </c>
      <c r="B36" s="1725"/>
      <c r="D36" s="1465"/>
      <c r="E36" s="1472">
        <v>21863</v>
      </c>
      <c r="F36" s="1471"/>
      <c r="G36" s="1465"/>
      <c r="H36" s="1472">
        <v>19384</v>
      </c>
      <c r="I36" s="1471"/>
      <c r="J36" s="1465"/>
      <c r="K36" s="1472">
        <v>19143</v>
      </c>
      <c r="L36" s="1471"/>
      <c r="M36" s="1443"/>
      <c r="N36" s="1472">
        <v>17770</v>
      </c>
      <c r="Q36" s="1472">
        <v>17654</v>
      </c>
    </row>
    <row r="37" spans="1:37" x14ac:dyDescent="0.2">
      <c r="A37" s="1725"/>
      <c r="B37" s="1725"/>
      <c r="D37" s="1458"/>
      <c r="E37" s="1461"/>
      <c r="F37" s="1460"/>
      <c r="G37" s="1458"/>
      <c r="H37" s="1460"/>
      <c r="I37" s="1460"/>
      <c r="J37" s="1458"/>
      <c r="K37" s="1461"/>
      <c r="L37" s="1460"/>
      <c r="M37" s="1443"/>
      <c r="N37" s="1461"/>
      <c r="Q37" s="1461"/>
    </row>
    <row r="38" spans="1:37" ht="15.75" customHeight="1" thickBot="1" x14ac:dyDescent="0.25">
      <c r="A38" s="1725" t="s">
        <v>534</v>
      </c>
      <c r="B38" s="1725"/>
      <c r="D38" s="1462"/>
      <c r="E38" s="1467">
        <f>AVERAGE(E32,E36)</f>
        <v>20623.5</v>
      </c>
      <c r="F38" s="1464"/>
      <c r="G38" s="1462"/>
      <c r="H38" s="1467">
        <f>AVERAGE(H32,H36)</f>
        <v>19263.5</v>
      </c>
      <c r="I38" s="1464"/>
      <c r="J38" s="1462"/>
      <c r="K38" s="1467">
        <f>AVERAGE(K32,K36)</f>
        <v>18456.5</v>
      </c>
      <c r="L38" s="1464"/>
      <c r="M38" s="1443"/>
      <c r="N38" s="1467">
        <f>AVERAGE(N32,N36)</f>
        <v>17712</v>
      </c>
      <c r="Q38" s="1467">
        <f>AVERAGE(Q32,Q36)</f>
        <v>18142.5</v>
      </c>
    </row>
    <row r="39" spans="1:37" ht="13.5" thickTop="1" x14ac:dyDescent="0.2">
      <c r="A39" s="1726"/>
      <c r="B39" s="1726"/>
      <c r="D39" s="1458"/>
      <c r="E39" s="1459"/>
      <c r="F39" s="1460"/>
      <c r="G39" s="1458"/>
      <c r="H39" s="1459"/>
      <c r="I39" s="1460"/>
      <c r="J39" s="1458"/>
      <c r="K39" s="1459"/>
      <c r="L39" s="1460"/>
      <c r="M39" s="1443"/>
      <c r="N39" s="1459"/>
      <c r="Q39" s="1459"/>
    </row>
    <row r="40" spans="1:37" ht="15.75" customHeight="1" thickBot="1" x14ac:dyDescent="0.25">
      <c r="A40" s="1727" t="s">
        <v>120</v>
      </c>
      <c r="B40" s="1728"/>
      <c r="D40" s="1458"/>
      <c r="E40" s="237">
        <f>(E26/E38)*100</f>
        <v>16.859407956942324</v>
      </c>
      <c r="F40" s="1458" t="s">
        <v>239</v>
      </c>
      <c r="G40" s="1458"/>
      <c r="H40" s="237">
        <f>(H26/H38)*100</f>
        <v>16.243154151633917</v>
      </c>
      <c r="I40" s="1458" t="s">
        <v>239</v>
      </c>
      <c r="J40" s="1458"/>
      <c r="K40" s="237">
        <f>(K26/K38)*100</f>
        <v>14.563974751442583</v>
      </c>
      <c r="L40" s="1458" t="s">
        <v>239</v>
      </c>
      <c r="M40" s="1443"/>
      <c r="N40" s="237">
        <f>(N26/N38)*100</f>
        <v>10.975609756097562</v>
      </c>
      <c r="O40" s="1458" t="s">
        <v>239</v>
      </c>
      <c r="Q40" s="237">
        <f>(Q26/Q38)*100</f>
        <v>12.374259335813697</v>
      </c>
      <c r="R40" s="1458" t="s">
        <v>239</v>
      </c>
    </row>
    <row r="41" spans="1:37" ht="13.5" thickTop="1" x14ac:dyDescent="0.2">
      <c r="D41" s="1441"/>
      <c r="E41" s="1441"/>
      <c r="F41" s="1443"/>
      <c r="G41" s="1441"/>
      <c r="H41" s="1441"/>
      <c r="I41" s="1443"/>
      <c r="J41" s="1441"/>
      <c r="K41" s="1441"/>
      <c r="L41" s="1443"/>
      <c r="M41" s="1443"/>
    </row>
    <row r="43" spans="1:37" ht="14.25" customHeight="1" x14ac:dyDescent="0.2">
      <c r="A43" s="1474" t="s">
        <v>234</v>
      </c>
      <c r="B43" s="1631" t="s">
        <v>121</v>
      </c>
      <c r="C43" s="1631"/>
      <c r="D43" s="1631"/>
      <c r="E43" s="1631"/>
      <c r="F43" s="1631"/>
      <c r="G43" s="1631"/>
      <c r="H43" s="1631"/>
      <c r="I43" s="1631"/>
      <c r="J43" s="1631"/>
      <c r="K43" s="1631"/>
      <c r="L43" s="1631"/>
      <c r="M43" s="1631"/>
      <c r="N43" s="1631"/>
      <c r="O43" s="1631"/>
      <c r="P43" s="1631"/>
      <c r="Q43" s="1631"/>
      <c r="R43" s="1631"/>
    </row>
    <row r="44" spans="1:37" ht="14.25" x14ac:dyDescent="0.2">
      <c r="A44" s="1474" t="s">
        <v>235</v>
      </c>
      <c r="B44" s="1631" t="s">
        <v>717</v>
      </c>
      <c r="C44" s="1631"/>
      <c r="D44" s="1631"/>
      <c r="E44" s="1631"/>
      <c r="F44" s="1631"/>
      <c r="G44" s="1631"/>
      <c r="H44" s="1631"/>
      <c r="I44" s="1631"/>
      <c r="J44" s="1631"/>
      <c r="K44" s="1631"/>
      <c r="L44" s="1631"/>
      <c r="M44" s="1631"/>
      <c r="N44" s="1631"/>
      <c r="O44" s="1631"/>
      <c r="P44" s="1631"/>
      <c r="Q44" s="1631"/>
      <c r="R44" s="1631"/>
      <c r="S44" s="1475"/>
      <c r="T44" s="1475"/>
      <c r="U44" s="1475"/>
      <c r="V44" s="1475"/>
      <c r="W44" s="1475"/>
      <c r="X44" s="1475"/>
      <c r="Y44" s="1475"/>
      <c r="Z44" s="1475"/>
      <c r="AA44" s="1475"/>
      <c r="AB44" s="1475"/>
      <c r="AC44" s="1475"/>
      <c r="AD44" s="1475"/>
      <c r="AE44" s="1475"/>
      <c r="AF44" s="1475"/>
      <c r="AG44" s="1475"/>
      <c r="AH44" s="1475"/>
      <c r="AI44" s="1475"/>
      <c r="AJ44" s="1475"/>
      <c r="AK44" s="1475"/>
    </row>
    <row r="45" spans="1:37" ht="14.25" x14ac:dyDescent="0.2">
      <c r="A45" s="1474" t="s">
        <v>236</v>
      </c>
      <c r="B45" s="1631" t="s">
        <v>718</v>
      </c>
      <c r="C45" s="1631"/>
      <c r="D45" s="1631"/>
      <c r="E45" s="1631"/>
      <c r="F45" s="1631"/>
      <c r="G45" s="1631"/>
      <c r="H45" s="1631"/>
      <c r="I45" s="1631"/>
      <c r="J45" s="1631"/>
      <c r="K45" s="1631"/>
      <c r="L45" s="1631"/>
      <c r="M45" s="1631"/>
      <c r="N45" s="1631"/>
      <c r="O45" s="1631"/>
      <c r="P45" s="1631"/>
      <c r="Q45" s="1631"/>
      <c r="R45" s="1631"/>
    </row>
    <row r="46" spans="1:37" ht="25.9" customHeight="1" x14ac:dyDescent="0.2">
      <c r="A46" s="1474" t="s">
        <v>237</v>
      </c>
      <c r="B46" s="1631" t="s">
        <v>122</v>
      </c>
      <c r="C46" s="1631"/>
      <c r="D46" s="1631"/>
      <c r="E46" s="1631"/>
      <c r="F46" s="1631"/>
      <c r="G46" s="1631"/>
      <c r="H46" s="1631"/>
      <c r="I46" s="1631"/>
      <c r="J46" s="1631"/>
      <c r="K46" s="1631"/>
      <c r="L46" s="1631"/>
      <c r="M46" s="1631"/>
      <c r="N46" s="1631"/>
      <c r="O46" s="1631"/>
      <c r="P46" s="1631"/>
      <c r="Q46" s="1631"/>
      <c r="R46" s="1631"/>
    </row>
    <row r="47" spans="1:37" ht="13.5" x14ac:dyDescent="0.2">
      <c r="A47" s="1474"/>
    </row>
  </sheetData>
  <sheetProtection formatCells="0" formatColumns="0" formatRows="0" insertColumns="0" insertRows="0" insertHyperlinks="0" deleteColumns="0" deleteRows="0" sort="0" autoFilter="0" pivotTables="0"/>
  <mergeCells count="42">
    <mergeCell ref="A8:B8"/>
    <mergeCell ref="A1:R1"/>
    <mergeCell ref="A2:R2"/>
    <mergeCell ref="A4:B4"/>
    <mergeCell ref="D4:R4"/>
    <mergeCell ref="A7:B7"/>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B46:R46"/>
    <mergeCell ref="A33:B33"/>
    <mergeCell ref="A34:B34"/>
    <mergeCell ref="A35:B35"/>
    <mergeCell ref="A36:B36"/>
    <mergeCell ref="A37:B37"/>
    <mergeCell ref="A38:B38"/>
    <mergeCell ref="A39:B39"/>
    <mergeCell ref="A40:B40"/>
    <mergeCell ref="B43:R43"/>
    <mergeCell ref="B44:R44"/>
    <mergeCell ref="B45:R45"/>
  </mergeCells>
  <printOptions horizontalCentered="1"/>
  <pageMargins left="0.25" right="0.25" top="0.5" bottom="0.5" header="0.3" footer="0.3"/>
  <pageSetup scale="81" orientation="landscape" r:id="rId1"/>
  <headerFooter>
    <oddFooter>&amp;L&amp;K0070C0The Allstate Corporation 4Q19 Supplement&amp;R&amp;K000000&amp;A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2375-9C7B-45AC-B7C0-3D9E1710CD30}">
  <sheetPr>
    <pageSetUpPr fitToPage="1"/>
  </sheetPr>
  <dimension ref="A1:S51"/>
  <sheetViews>
    <sheetView zoomScaleNormal="100" workbookViewId="0">
      <selection sqref="A1:R1"/>
    </sheetView>
  </sheetViews>
  <sheetFormatPr defaultColWidth="13.7109375" defaultRowHeight="12.75" x14ac:dyDescent="0.2"/>
  <cols>
    <col min="1" max="1" width="2.42578125" style="1435" customWidth="1"/>
    <col min="2" max="2" width="46.140625" style="1435" customWidth="1"/>
    <col min="3" max="4" width="2.28515625" style="1435" customWidth="1"/>
    <col min="5" max="5" width="10.28515625" style="1435" customWidth="1"/>
    <col min="6" max="7" width="2.28515625" style="1435" customWidth="1"/>
    <col min="8" max="8" width="10.28515625" style="1435" customWidth="1"/>
    <col min="9" max="10" width="2.28515625" style="1435" customWidth="1"/>
    <col min="11" max="11" width="10.28515625" style="1435" customWidth="1"/>
    <col min="12" max="13" width="2.28515625" style="1435" customWidth="1"/>
    <col min="14" max="14" width="10.28515625" style="1435" customWidth="1"/>
    <col min="15" max="16" width="2.28515625" style="1435" customWidth="1"/>
    <col min="17" max="17" width="10.28515625" style="1435" customWidth="1"/>
    <col min="18" max="18" width="2.5703125" style="1435" bestFit="1" customWidth="1"/>
    <col min="19" max="19" width="2.28515625" style="1435" customWidth="1"/>
    <col min="20" max="16384" width="13.7109375" style="1435"/>
  </cols>
  <sheetData>
    <row r="1" spans="1:19" ht="14.1" customHeight="1" x14ac:dyDescent="0.25">
      <c r="A1" s="1587" t="s">
        <v>6</v>
      </c>
      <c r="B1" s="1587"/>
      <c r="C1" s="1587"/>
      <c r="D1" s="1587"/>
      <c r="E1" s="1587"/>
      <c r="F1" s="1587"/>
      <c r="G1" s="1587"/>
      <c r="H1" s="1587"/>
      <c r="I1" s="1587"/>
      <c r="J1" s="1587"/>
      <c r="K1" s="1587"/>
      <c r="L1" s="1587"/>
      <c r="M1" s="1587"/>
      <c r="N1" s="1587"/>
      <c r="O1" s="1587"/>
      <c r="P1" s="1587"/>
      <c r="Q1" s="1587"/>
      <c r="R1" s="1587"/>
    </row>
    <row r="2" spans="1:19" ht="14.1" customHeight="1" x14ac:dyDescent="0.25">
      <c r="A2" s="1587" t="s">
        <v>719</v>
      </c>
      <c r="B2" s="1587"/>
      <c r="C2" s="1587"/>
      <c r="D2" s="1587"/>
      <c r="E2" s="1587"/>
      <c r="F2" s="1587"/>
      <c r="G2" s="1587"/>
      <c r="H2" s="1587"/>
      <c r="I2" s="1587"/>
      <c r="J2" s="1587"/>
      <c r="K2" s="1587"/>
      <c r="L2" s="1587"/>
      <c r="M2" s="1587"/>
      <c r="N2" s="1587"/>
      <c r="O2" s="1587"/>
      <c r="P2" s="1587"/>
      <c r="Q2" s="1587"/>
      <c r="R2" s="1587"/>
    </row>
    <row r="4" spans="1:19" ht="15.75" customHeight="1" x14ac:dyDescent="0.2">
      <c r="A4" s="1586" t="s">
        <v>45</v>
      </c>
      <c r="B4" s="1579"/>
      <c r="D4" s="1589" t="s">
        <v>9</v>
      </c>
      <c r="E4" s="1589"/>
      <c r="F4" s="1589"/>
      <c r="G4" s="1589"/>
      <c r="H4" s="1589"/>
      <c r="I4" s="1589"/>
      <c r="J4" s="1589"/>
      <c r="K4" s="1589"/>
      <c r="L4" s="1589"/>
      <c r="M4" s="1589"/>
      <c r="N4" s="1589"/>
      <c r="O4" s="1589"/>
      <c r="P4" s="1589"/>
      <c r="Q4" s="1589"/>
      <c r="R4" s="1589"/>
    </row>
    <row r="5" spans="1:19" ht="15.75" customHeight="1" x14ac:dyDescent="0.2">
      <c r="J5" s="88"/>
      <c r="K5" s="88"/>
      <c r="L5" s="88"/>
    </row>
    <row r="6" spans="1:19" ht="25.9" customHeight="1" x14ac:dyDescent="0.2">
      <c r="D6" s="624"/>
      <c r="E6" s="331" t="s">
        <v>630</v>
      </c>
      <c r="F6" s="180"/>
      <c r="G6" s="624"/>
      <c r="H6" s="1476" t="s">
        <v>10</v>
      </c>
      <c r="I6" s="180"/>
      <c r="J6" s="624"/>
      <c r="K6" s="1476" t="s">
        <v>711</v>
      </c>
      <c r="L6" s="180"/>
      <c r="N6" s="1476" t="s">
        <v>712</v>
      </c>
      <c r="Q6" s="1476" t="s">
        <v>713</v>
      </c>
    </row>
    <row r="7" spans="1:19" ht="12" customHeight="1" x14ac:dyDescent="0.2">
      <c r="D7" s="88"/>
      <c r="E7" s="330"/>
      <c r="F7" s="99"/>
      <c r="G7" s="88"/>
      <c r="H7" s="330"/>
      <c r="I7" s="99"/>
      <c r="J7" s="88"/>
      <c r="K7" s="330"/>
      <c r="L7" s="99"/>
    </row>
    <row r="8" spans="1:19" ht="12" customHeight="1" x14ac:dyDescent="0.2">
      <c r="A8" s="1578" t="s">
        <v>363</v>
      </c>
      <c r="B8" s="1579"/>
      <c r="D8" s="361"/>
      <c r="E8" s="346">
        <v>35419</v>
      </c>
      <c r="F8" s="769"/>
      <c r="G8" s="361"/>
      <c r="H8" s="346">
        <v>33555</v>
      </c>
      <c r="I8" s="769"/>
      <c r="J8" s="361"/>
      <c r="K8" s="346">
        <v>31648</v>
      </c>
      <c r="L8" s="769"/>
      <c r="N8" s="346">
        <v>30891</v>
      </c>
      <c r="Q8" s="346">
        <v>30115</v>
      </c>
    </row>
    <row r="9" spans="1:19" ht="5.25" customHeight="1" x14ac:dyDescent="0.2">
      <c r="A9" s="1579"/>
      <c r="B9" s="1579"/>
      <c r="D9" s="361"/>
      <c r="E9" s="352"/>
      <c r="F9" s="767"/>
      <c r="G9" s="361"/>
      <c r="H9" s="352"/>
      <c r="I9" s="767"/>
      <c r="J9" s="361"/>
      <c r="K9" s="352"/>
      <c r="L9" s="767"/>
      <c r="M9" s="99"/>
      <c r="N9" s="352"/>
      <c r="O9" s="99"/>
      <c r="P9" s="99"/>
      <c r="Q9" s="352"/>
    </row>
    <row r="10" spans="1:19" ht="12" customHeight="1" x14ac:dyDescent="0.2">
      <c r="A10" s="1578" t="s">
        <v>364</v>
      </c>
      <c r="B10" s="1579"/>
      <c r="D10" s="361"/>
      <c r="E10" s="375">
        <v>34843</v>
      </c>
      <c r="F10" s="767"/>
      <c r="G10" s="361"/>
      <c r="H10" s="375">
        <v>32950</v>
      </c>
      <c r="I10" s="767"/>
      <c r="J10" s="361"/>
      <c r="K10" s="375">
        <v>31433</v>
      </c>
      <c r="L10" s="767"/>
      <c r="N10" s="375">
        <v>30727</v>
      </c>
      <c r="Q10" s="375">
        <v>29748</v>
      </c>
    </row>
    <row r="11" spans="1:19" ht="13.5" x14ac:dyDescent="0.2">
      <c r="A11" s="1578" t="s">
        <v>359</v>
      </c>
      <c r="B11" s="1579"/>
      <c r="D11" s="361"/>
      <c r="E11" s="353">
        <v>741</v>
      </c>
      <c r="F11" s="767"/>
      <c r="G11" s="361"/>
      <c r="H11" s="353">
        <v>738</v>
      </c>
      <c r="I11" s="767"/>
      <c r="J11" s="361"/>
      <c r="K11" s="353">
        <v>703</v>
      </c>
      <c r="L11" s="767"/>
      <c r="N11" s="353">
        <v>688</v>
      </c>
      <c r="Q11" s="353">
        <v>0</v>
      </c>
      <c r="R11" s="1477"/>
      <c r="S11" s="1436"/>
    </row>
    <row r="12" spans="1:19" ht="12" customHeight="1" x14ac:dyDescent="0.2">
      <c r="A12" s="1578" t="s">
        <v>365</v>
      </c>
      <c r="B12" s="1579"/>
      <c r="D12" s="361"/>
      <c r="E12" s="353">
        <v>-23622</v>
      </c>
      <c r="F12" s="767"/>
      <c r="G12" s="361"/>
      <c r="H12" s="353">
        <v>-22435</v>
      </c>
      <c r="I12" s="767"/>
      <c r="J12" s="361"/>
      <c r="K12" s="353">
        <v>-21484</v>
      </c>
      <c r="L12" s="767"/>
      <c r="N12" s="353">
        <v>-21907</v>
      </c>
      <c r="Q12" s="353">
        <v>-20690</v>
      </c>
    </row>
    <row r="13" spans="1:19" ht="12" customHeight="1" x14ac:dyDescent="0.2">
      <c r="A13" s="1578" t="s">
        <v>23</v>
      </c>
      <c r="B13" s="1579"/>
      <c r="D13" s="361"/>
      <c r="E13" s="353">
        <v>-4649</v>
      </c>
      <c r="F13" s="767"/>
      <c r="G13" s="361"/>
      <c r="H13" s="353">
        <v>-4475</v>
      </c>
      <c r="I13" s="767"/>
      <c r="J13" s="361"/>
      <c r="K13" s="353">
        <v>-4205</v>
      </c>
      <c r="L13" s="767"/>
      <c r="N13" s="353">
        <v>-4053</v>
      </c>
      <c r="Q13" s="353">
        <v>-3933</v>
      </c>
    </row>
    <row r="14" spans="1:19" ht="12" customHeight="1" x14ac:dyDescent="0.2">
      <c r="A14" s="1578" t="s">
        <v>176</v>
      </c>
      <c r="B14" s="1579"/>
      <c r="D14" s="361"/>
      <c r="E14" s="353">
        <v>-4420</v>
      </c>
      <c r="F14" s="767"/>
      <c r="G14" s="361"/>
      <c r="H14" s="353">
        <v>-4465</v>
      </c>
      <c r="I14" s="767"/>
      <c r="J14" s="361"/>
      <c r="K14" s="353">
        <v>-4164</v>
      </c>
      <c r="L14" s="767"/>
      <c r="N14" s="353">
        <v>-4068</v>
      </c>
      <c r="Q14" s="353">
        <v>-3348</v>
      </c>
    </row>
    <row r="15" spans="1:19" ht="12" customHeight="1" x14ac:dyDescent="0.2">
      <c r="A15" s="1578" t="s">
        <v>366</v>
      </c>
      <c r="B15" s="1579"/>
      <c r="D15" s="361"/>
      <c r="E15" s="352">
        <v>-38</v>
      </c>
      <c r="F15" s="767"/>
      <c r="G15" s="361"/>
      <c r="H15" s="352">
        <v>-60</v>
      </c>
      <c r="I15" s="767"/>
      <c r="J15" s="361"/>
      <c r="K15" s="352">
        <v>-78</v>
      </c>
      <c r="L15" s="767"/>
      <c r="N15" s="352">
        <v>-17</v>
      </c>
      <c r="Q15" s="352">
        <v>-25</v>
      </c>
    </row>
    <row r="16" spans="1:19" ht="12" customHeight="1" x14ac:dyDescent="0.2">
      <c r="A16" s="1578" t="s">
        <v>521</v>
      </c>
      <c r="B16" s="1578"/>
      <c r="D16" s="361"/>
      <c r="E16" s="1105">
        <v>-51</v>
      </c>
      <c r="F16" s="767"/>
      <c r="G16" s="361"/>
      <c r="H16" s="1105">
        <v>0</v>
      </c>
      <c r="I16" s="767"/>
      <c r="J16" s="361"/>
      <c r="K16" s="1105">
        <v>0</v>
      </c>
      <c r="L16" s="767"/>
      <c r="N16" s="1105">
        <v>0</v>
      </c>
      <c r="Q16" s="1105">
        <v>0</v>
      </c>
    </row>
    <row r="17" spans="1:17" ht="12" customHeight="1" x14ac:dyDescent="0.2">
      <c r="A17" s="1578" t="s">
        <v>367</v>
      </c>
      <c r="B17" s="1579"/>
      <c r="D17" s="361"/>
      <c r="E17" s="352">
        <f>SUM(E10:E16)</f>
        <v>2804</v>
      </c>
      <c r="F17" s="767"/>
      <c r="G17" s="361"/>
      <c r="H17" s="352">
        <f>SUM(H10:H16)</f>
        <v>2253</v>
      </c>
      <c r="I17" s="767"/>
      <c r="J17" s="361"/>
      <c r="K17" s="352">
        <f>SUM(K10:K16)</f>
        <v>2205</v>
      </c>
      <c r="L17" s="767"/>
      <c r="N17" s="352">
        <f>SUM(N10:N16)</f>
        <v>1370</v>
      </c>
      <c r="Q17" s="352">
        <f>SUM(Q10:Q16)</f>
        <v>1752</v>
      </c>
    </row>
    <row r="18" spans="1:17" ht="12" customHeight="1" x14ac:dyDescent="0.2">
      <c r="A18" s="1579"/>
      <c r="B18" s="1579"/>
      <c r="D18" s="361"/>
      <c r="E18" s="1106"/>
      <c r="F18" s="767"/>
      <c r="G18" s="361"/>
      <c r="H18" s="1106"/>
      <c r="I18" s="767"/>
      <c r="J18" s="361"/>
      <c r="K18" s="1106"/>
      <c r="L18" s="767"/>
      <c r="N18" s="1106"/>
      <c r="Q18" s="1106"/>
    </row>
    <row r="19" spans="1:17" ht="12" customHeight="1" x14ac:dyDescent="0.2">
      <c r="A19" s="1578" t="s">
        <v>12</v>
      </c>
      <c r="B19" s="1579"/>
      <c r="D19" s="361"/>
      <c r="E19" s="353">
        <v>1533</v>
      </c>
      <c r="F19" s="767"/>
      <c r="G19" s="361"/>
      <c r="H19" s="353">
        <v>1464</v>
      </c>
      <c r="I19" s="767"/>
      <c r="J19" s="361"/>
      <c r="K19" s="353">
        <v>1478</v>
      </c>
      <c r="L19" s="767"/>
      <c r="N19" s="353">
        <v>1253</v>
      </c>
      <c r="Q19" s="353">
        <v>1226</v>
      </c>
    </row>
    <row r="20" spans="1:17" ht="12" customHeight="1" x14ac:dyDescent="0.2">
      <c r="A20" s="1578" t="s">
        <v>177</v>
      </c>
      <c r="B20" s="1579"/>
      <c r="D20" s="361"/>
      <c r="E20" s="353">
        <v>-887</v>
      </c>
      <c r="F20" s="767"/>
      <c r="G20" s="361"/>
      <c r="H20" s="353">
        <v>-747</v>
      </c>
      <c r="I20" s="767"/>
      <c r="J20" s="361"/>
      <c r="K20" s="353">
        <v>-1187</v>
      </c>
      <c r="L20" s="767"/>
      <c r="N20" s="353">
        <v>-865</v>
      </c>
      <c r="Q20" s="353">
        <v>-1017</v>
      </c>
    </row>
    <row r="21" spans="1:17" ht="12" customHeight="1" x14ac:dyDescent="0.2">
      <c r="A21" s="1578" t="s">
        <v>39</v>
      </c>
      <c r="B21" s="1579"/>
      <c r="D21" s="361"/>
      <c r="E21" s="353">
        <v>1161</v>
      </c>
      <c r="F21" s="767"/>
      <c r="G21" s="361"/>
      <c r="H21" s="353">
        <v>-500</v>
      </c>
      <c r="I21" s="767"/>
      <c r="J21" s="361"/>
      <c r="K21" s="353">
        <v>272</v>
      </c>
      <c r="L21" s="767"/>
      <c r="N21" s="353">
        <v>0</v>
      </c>
      <c r="Q21" s="353">
        <v>-154</v>
      </c>
    </row>
    <row r="22" spans="1:17" ht="12" customHeight="1" x14ac:dyDescent="0.2">
      <c r="A22" s="1578" t="s">
        <v>40</v>
      </c>
      <c r="B22" s="1579"/>
      <c r="D22" s="361"/>
      <c r="E22" s="353">
        <v>0</v>
      </c>
      <c r="F22" s="767"/>
      <c r="G22" s="361"/>
      <c r="H22" s="353">
        <v>0</v>
      </c>
      <c r="I22" s="767"/>
      <c r="J22" s="361"/>
      <c r="K22" s="353">
        <v>9</v>
      </c>
      <c r="L22" s="767"/>
      <c r="N22" s="353">
        <v>0</v>
      </c>
      <c r="Q22" s="353">
        <v>0</v>
      </c>
    </row>
    <row r="23" spans="1:17" ht="12" customHeight="1" x14ac:dyDescent="0.2">
      <c r="A23" s="1578" t="s">
        <v>723</v>
      </c>
      <c r="B23" s="1579"/>
      <c r="D23" s="361"/>
      <c r="E23" s="358">
        <v>0</v>
      </c>
      <c r="F23" s="767"/>
      <c r="G23" s="361"/>
      <c r="H23" s="358">
        <v>-5</v>
      </c>
      <c r="I23" s="767"/>
      <c r="J23" s="361"/>
      <c r="K23" s="358">
        <v>36</v>
      </c>
      <c r="L23" s="767"/>
      <c r="N23" s="358">
        <v>0</v>
      </c>
      <c r="Q23" s="358">
        <v>0</v>
      </c>
    </row>
    <row r="24" spans="1:17" ht="12" customHeight="1" thickBot="1" x14ac:dyDescent="0.25">
      <c r="A24" s="1578" t="s">
        <v>274</v>
      </c>
      <c r="B24" s="1579"/>
      <c r="D24" s="361"/>
      <c r="E24" s="359">
        <f>SUM(E17:E23)</f>
        <v>4611</v>
      </c>
      <c r="F24" s="769"/>
      <c r="G24" s="361"/>
      <c r="H24" s="359">
        <f>SUM(H17:H23)</f>
        <v>2465</v>
      </c>
      <c r="I24" s="769"/>
      <c r="J24" s="361"/>
      <c r="K24" s="359">
        <f>SUM(K17:K23)</f>
        <v>2813</v>
      </c>
      <c r="L24" s="769"/>
      <c r="N24" s="359">
        <f>SUM(N17:N23)</f>
        <v>1758</v>
      </c>
      <c r="Q24" s="359">
        <f>SUM(Q17:Q23)</f>
        <v>1807</v>
      </c>
    </row>
    <row r="25" spans="1:17" ht="12" customHeight="1" thickTop="1" x14ac:dyDescent="0.2">
      <c r="A25" s="1579"/>
      <c r="B25" s="1579"/>
      <c r="D25" s="361"/>
      <c r="E25" s="346"/>
      <c r="F25" s="769"/>
      <c r="G25" s="361"/>
      <c r="H25" s="346"/>
      <c r="I25" s="769"/>
      <c r="J25" s="361"/>
      <c r="K25" s="346"/>
      <c r="L25" s="769"/>
      <c r="N25" s="346"/>
      <c r="Q25" s="346"/>
    </row>
    <row r="26" spans="1:17" ht="12" customHeight="1" thickBot="1" x14ac:dyDescent="0.25">
      <c r="A26" s="1578" t="s">
        <v>368</v>
      </c>
      <c r="B26" s="1579"/>
      <c r="D26" s="361"/>
      <c r="E26" s="1107">
        <v>2557</v>
      </c>
      <c r="F26" s="769"/>
      <c r="G26" s="361"/>
      <c r="H26" s="1107">
        <v>2855</v>
      </c>
      <c r="I26" s="769"/>
      <c r="J26" s="361"/>
      <c r="K26" s="1107">
        <v>3228</v>
      </c>
      <c r="L26" s="769"/>
      <c r="N26" s="1107">
        <v>2571</v>
      </c>
      <c r="Q26" s="1107">
        <v>1719</v>
      </c>
    </row>
    <row r="27" spans="1:17" ht="12" customHeight="1" thickTop="1" x14ac:dyDescent="0.2">
      <c r="A27" s="1579"/>
      <c r="B27" s="1579"/>
      <c r="D27" s="361"/>
      <c r="E27" s="1108"/>
      <c r="F27" s="769"/>
      <c r="G27" s="361"/>
      <c r="H27" s="1108"/>
      <c r="I27" s="769"/>
      <c r="J27" s="361"/>
      <c r="K27" s="1108"/>
      <c r="L27" s="769"/>
      <c r="N27" s="1108"/>
      <c r="Q27" s="1108"/>
    </row>
    <row r="28" spans="1:17" ht="12" customHeight="1" thickBot="1" x14ac:dyDescent="0.25">
      <c r="A28" s="1578" t="s">
        <v>520</v>
      </c>
      <c r="B28" s="1579"/>
      <c r="D28" s="361"/>
      <c r="E28" s="1107">
        <v>4</v>
      </c>
      <c r="F28" s="769"/>
      <c r="G28" s="361"/>
      <c r="H28" s="1107">
        <v>11</v>
      </c>
      <c r="I28" s="769"/>
      <c r="J28" s="361"/>
      <c r="K28" s="1107">
        <v>7</v>
      </c>
      <c r="L28" s="769"/>
      <c r="N28" s="1107">
        <v>32</v>
      </c>
      <c r="Q28" s="1107">
        <v>50</v>
      </c>
    </row>
    <row r="29" spans="1:17" ht="12" customHeight="1" thickTop="1" x14ac:dyDescent="0.2">
      <c r="A29" s="1579"/>
      <c r="B29" s="1579"/>
      <c r="D29" s="361"/>
      <c r="E29" s="391"/>
      <c r="F29" s="365"/>
      <c r="G29" s="361"/>
      <c r="H29" s="391"/>
      <c r="I29" s="365"/>
      <c r="J29" s="361"/>
      <c r="K29" s="391"/>
      <c r="L29" s="365"/>
      <c r="N29" s="391"/>
      <c r="Q29" s="391"/>
    </row>
    <row r="30" spans="1:17" ht="12" customHeight="1" x14ac:dyDescent="0.2">
      <c r="A30" s="1578" t="s">
        <v>369</v>
      </c>
      <c r="B30" s="1579"/>
      <c r="D30" s="361"/>
      <c r="E30" s="362"/>
      <c r="F30" s="365"/>
      <c r="G30" s="361"/>
      <c r="H30" s="362"/>
      <c r="I30" s="365"/>
      <c r="J30" s="361"/>
      <c r="K30" s="362"/>
      <c r="L30" s="365"/>
      <c r="N30" s="362"/>
      <c r="Q30" s="362"/>
    </row>
    <row r="31" spans="1:17" ht="12" customHeight="1" x14ac:dyDescent="0.2">
      <c r="A31" s="1584" t="s">
        <v>372</v>
      </c>
      <c r="B31" s="1579"/>
      <c r="D31" s="361"/>
      <c r="E31" s="1109">
        <v>67.8</v>
      </c>
      <c r="F31" s="1110"/>
      <c r="G31" s="361"/>
      <c r="H31" s="1109">
        <v>68.099999999999994</v>
      </c>
      <c r="I31" s="1110"/>
      <c r="J31" s="361"/>
      <c r="K31" s="1109">
        <v>68.400000000000006</v>
      </c>
      <c r="L31" s="1110"/>
      <c r="N31" s="1109">
        <v>71.3</v>
      </c>
      <c r="Q31" s="1109">
        <v>69.5</v>
      </c>
    </row>
    <row r="32" spans="1:17" ht="14.1" customHeight="1" x14ac:dyDescent="0.2">
      <c r="A32" s="1583" t="s">
        <v>411</v>
      </c>
      <c r="B32" s="1581"/>
      <c r="D32" s="361"/>
      <c r="E32" s="1115">
        <v>24.2</v>
      </c>
      <c r="F32" s="1110"/>
      <c r="G32" s="361"/>
      <c r="H32" s="1115">
        <v>25.1</v>
      </c>
      <c r="I32" s="1110"/>
      <c r="J32" s="361"/>
      <c r="K32" s="1115">
        <v>24.6</v>
      </c>
      <c r="L32" s="1110"/>
      <c r="N32" s="1115">
        <v>24.2</v>
      </c>
      <c r="Q32" s="1115">
        <v>24.6</v>
      </c>
    </row>
    <row r="33" spans="1:17" ht="12" customHeight="1" thickBot="1" x14ac:dyDescent="0.25">
      <c r="A33" s="1734" t="s">
        <v>371</v>
      </c>
      <c r="B33" s="1726"/>
      <c r="D33" s="361"/>
      <c r="E33" s="1118">
        <f>SUM(E31:E32)</f>
        <v>92</v>
      </c>
      <c r="F33" s="1110"/>
      <c r="G33" s="361"/>
      <c r="H33" s="1118">
        <f>SUM(H31:H32)</f>
        <v>93.199999999999989</v>
      </c>
      <c r="I33" s="1110"/>
      <c r="J33" s="361"/>
      <c r="K33" s="1118">
        <f>SUM(K31:K32)</f>
        <v>93</v>
      </c>
      <c r="L33" s="1110"/>
      <c r="N33" s="1118">
        <f>SUM(N31:N32)</f>
        <v>95.5</v>
      </c>
      <c r="Q33" s="1118">
        <f>SUM(Q31:Q32)</f>
        <v>94.1</v>
      </c>
    </row>
    <row r="34" spans="1:17" ht="12" customHeight="1" thickTop="1" x14ac:dyDescent="0.2">
      <c r="A34" s="1579"/>
      <c r="B34" s="1579"/>
      <c r="D34" s="361"/>
      <c r="E34" s="1111"/>
      <c r="F34" s="1110"/>
      <c r="G34" s="361"/>
      <c r="H34" s="1111"/>
      <c r="I34" s="1110"/>
      <c r="J34" s="361"/>
      <c r="K34" s="1111"/>
      <c r="L34" s="1110"/>
      <c r="N34" s="1111"/>
      <c r="Q34" s="1111"/>
    </row>
    <row r="35" spans="1:17" ht="12" customHeight="1" x14ac:dyDescent="0.2">
      <c r="A35" s="1578" t="s">
        <v>372</v>
      </c>
      <c r="B35" s="1579"/>
      <c r="D35" s="361"/>
      <c r="E35" s="1109">
        <v>67.8</v>
      </c>
      <c r="F35" s="1110"/>
      <c r="G35" s="361"/>
      <c r="H35" s="1109">
        <v>68.099999999999994</v>
      </c>
      <c r="I35" s="1110"/>
      <c r="J35" s="361"/>
      <c r="K35" s="1109">
        <v>68.400000000000006</v>
      </c>
      <c r="L35" s="1110"/>
      <c r="N35" s="1109">
        <v>71.3</v>
      </c>
      <c r="Q35" s="1109">
        <v>69.5</v>
      </c>
    </row>
    <row r="36" spans="1:17" ht="12" customHeight="1" x14ac:dyDescent="0.2">
      <c r="A36" s="1581" t="s">
        <v>464</v>
      </c>
      <c r="B36" s="1581"/>
      <c r="D36" s="361"/>
      <c r="E36" s="1109">
        <v>7.3</v>
      </c>
      <c r="F36" s="1110"/>
      <c r="G36" s="361"/>
      <c r="H36" s="1109">
        <v>8.6999999999999993</v>
      </c>
      <c r="I36" s="1110"/>
      <c r="J36" s="361"/>
      <c r="K36" s="1109">
        <v>10.3</v>
      </c>
      <c r="L36" s="1110"/>
      <c r="N36" s="1109">
        <v>8.4</v>
      </c>
      <c r="Q36" s="1109">
        <v>5.8</v>
      </c>
    </row>
    <row r="37" spans="1:17" ht="12" customHeight="1" x14ac:dyDescent="0.2">
      <c r="A37" s="1585" t="s">
        <v>373</v>
      </c>
      <c r="B37" s="1585"/>
      <c r="D37" s="361"/>
      <c r="E37" s="1115">
        <v>-0.4</v>
      </c>
      <c r="F37" s="1110"/>
      <c r="G37" s="361"/>
      <c r="H37" s="1115">
        <v>-0.8</v>
      </c>
      <c r="I37" s="1110"/>
      <c r="J37" s="361"/>
      <c r="K37" s="1115">
        <v>-1.5</v>
      </c>
      <c r="L37" s="1110"/>
      <c r="N37" s="1115">
        <v>-0.2</v>
      </c>
      <c r="Q37" s="1115">
        <v>0.3</v>
      </c>
    </row>
    <row r="38" spans="1:17" ht="12" customHeight="1" x14ac:dyDescent="0.2">
      <c r="A38" s="1578" t="s">
        <v>374</v>
      </c>
      <c r="B38" s="1579"/>
      <c r="D38" s="361"/>
      <c r="E38" s="1119">
        <f>E35-E36-E37</f>
        <v>60.9</v>
      </c>
      <c r="F38" s="1110"/>
      <c r="G38" s="361"/>
      <c r="H38" s="1119">
        <f>H35-H36-H37</f>
        <v>60.199999999999989</v>
      </c>
      <c r="I38" s="1110"/>
      <c r="J38" s="361"/>
      <c r="K38" s="1119">
        <f>K35-K36-K37</f>
        <v>59.600000000000009</v>
      </c>
      <c r="L38" s="1110"/>
      <c r="N38" s="1119">
        <f>N35-N36-N37</f>
        <v>63.1</v>
      </c>
      <c r="Q38" s="1119">
        <f>Q35-Q36-Q37</f>
        <v>63.400000000000006</v>
      </c>
    </row>
    <row r="39" spans="1:17" ht="12" customHeight="1" x14ac:dyDescent="0.2">
      <c r="A39" s="1579"/>
      <c r="B39" s="1579"/>
      <c r="D39" s="361"/>
      <c r="E39" s="1112"/>
      <c r="F39" s="1110"/>
      <c r="G39" s="361"/>
      <c r="H39" s="1112"/>
      <c r="I39" s="1110"/>
      <c r="J39" s="361"/>
      <c r="K39" s="1112"/>
      <c r="L39" s="1110"/>
      <c r="N39" s="1112"/>
      <c r="Q39" s="1112"/>
    </row>
    <row r="40" spans="1:17" ht="12" customHeight="1" x14ac:dyDescent="0.2">
      <c r="A40" s="1578" t="s">
        <v>375</v>
      </c>
      <c r="B40" s="1579"/>
      <c r="D40" s="361"/>
      <c r="E40" s="1112"/>
      <c r="F40" s="1110"/>
      <c r="G40" s="361"/>
      <c r="H40" s="1112"/>
      <c r="I40" s="1110"/>
      <c r="J40" s="361"/>
      <c r="K40" s="1112"/>
      <c r="L40" s="1110"/>
      <c r="N40" s="1112"/>
      <c r="Q40" s="1112"/>
    </row>
    <row r="41" spans="1:17" ht="12" customHeight="1" x14ac:dyDescent="0.2">
      <c r="A41" s="1732" t="s">
        <v>371</v>
      </c>
      <c r="B41" s="1726"/>
      <c r="D41" s="361"/>
      <c r="E41" s="1109">
        <v>92</v>
      </c>
      <c r="F41" s="1110"/>
      <c r="G41" s="361"/>
      <c r="H41" s="1109">
        <v>93.2</v>
      </c>
      <c r="I41" s="1110"/>
      <c r="J41" s="361"/>
      <c r="K41" s="1109">
        <v>93</v>
      </c>
      <c r="L41" s="1110"/>
      <c r="N41" s="1109">
        <v>95.5</v>
      </c>
      <c r="Q41" s="1109">
        <v>94.1</v>
      </c>
    </row>
    <row r="42" spans="1:17" ht="12" customHeight="1" x14ac:dyDescent="0.2">
      <c r="A42" s="1732" t="s">
        <v>376</v>
      </c>
      <c r="B42" s="1726"/>
      <c r="D42" s="361"/>
      <c r="E42" s="1109">
        <v>-7.3</v>
      </c>
      <c r="F42" s="1110"/>
      <c r="G42" s="361"/>
      <c r="H42" s="1109">
        <v>-8.6999999999999993</v>
      </c>
      <c r="I42" s="1110"/>
      <c r="J42" s="361"/>
      <c r="K42" s="1109">
        <v>-10.3</v>
      </c>
      <c r="L42" s="1110"/>
      <c r="N42" s="1109">
        <v>-8.4</v>
      </c>
      <c r="Q42" s="1109">
        <v>-5.8</v>
      </c>
    </row>
    <row r="43" spans="1:17" ht="12" customHeight="1" x14ac:dyDescent="0.2">
      <c r="A43" s="1732" t="s">
        <v>377</v>
      </c>
      <c r="B43" s="1726"/>
      <c r="D43" s="361"/>
      <c r="E43" s="1111">
        <v>0.4</v>
      </c>
      <c r="F43" s="1110"/>
      <c r="G43" s="361"/>
      <c r="H43" s="1111">
        <v>0.8</v>
      </c>
      <c r="I43" s="1110"/>
      <c r="J43" s="361"/>
      <c r="K43" s="1111">
        <v>1.5</v>
      </c>
      <c r="L43" s="1110"/>
      <c r="N43" s="1111">
        <v>0.2</v>
      </c>
      <c r="Q43" s="1111">
        <v>-0.3</v>
      </c>
    </row>
    <row r="44" spans="1:17" ht="12" customHeight="1" x14ac:dyDescent="0.2">
      <c r="A44" s="1732" t="s">
        <v>523</v>
      </c>
      <c r="B44" s="1732"/>
      <c r="D44" s="361"/>
      <c r="E44" s="352">
        <v>0</v>
      </c>
      <c r="F44" s="1110"/>
      <c r="G44" s="361"/>
      <c r="H44" s="352">
        <v>0</v>
      </c>
      <c r="I44" s="1110"/>
      <c r="J44" s="361"/>
      <c r="K44" s="352">
        <v>0</v>
      </c>
      <c r="L44" s="1110"/>
      <c r="N44" s="367">
        <v>-0.1</v>
      </c>
      <c r="O44" s="1479"/>
      <c r="P44" s="1479"/>
      <c r="Q44" s="367">
        <v>-0.2</v>
      </c>
    </row>
    <row r="45" spans="1:17" ht="12" customHeight="1" x14ac:dyDescent="0.2">
      <c r="A45" s="1732" t="s">
        <v>646</v>
      </c>
      <c r="B45" s="1732"/>
      <c r="D45" s="361"/>
      <c r="E45" s="1120">
        <v>-0.1</v>
      </c>
      <c r="F45" s="1110"/>
      <c r="G45" s="361"/>
      <c r="H45" s="1105">
        <v>0</v>
      </c>
      <c r="I45" s="1110"/>
      <c r="J45" s="361"/>
      <c r="K45" s="1105">
        <v>0</v>
      </c>
      <c r="L45" s="1110"/>
      <c r="N45" s="1105">
        <v>0</v>
      </c>
      <c r="Q45" s="1105">
        <v>0</v>
      </c>
    </row>
    <row r="46" spans="1:17" ht="12" customHeight="1" thickBot="1" x14ac:dyDescent="0.25">
      <c r="A46" s="1732" t="s">
        <v>378</v>
      </c>
      <c r="B46" s="1726"/>
      <c r="D46" s="361"/>
      <c r="E46" s="1118">
        <f>SUM(E41:E45)</f>
        <v>85.000000000000014</v>
      </c>
      <c r="F46" s="1110"/>
      <c r="G46" s="361"/>
      <c r="H46" s="1118">
        <f>SUM(H41:H45)</f>
        <v>85.3</v>
      </c>
      <c r="I46" s="1110"/>
      <c r="J46" s="361"/>
      <c r="K46" s="1118">
        <f>SUM(K41:K45)</f>
        <v>84.2</v>
      </c>
      <c r="L46" s="1110"/>
      <c r="N46" s="1118">
        <f>SUM(N41:N45)</f>
        <v>87.2</v>
      </c>
      <c r="Q46" s="1118">
        <f>SUM(Q41:Q45)</f>
        <v>87.8</v>
      </c>
    </row>
    <row r="47" spans="1:17" ht="13.5" thickTop="1" x14ac:dyDescent="0.2">
      <c r="D47" s="88"/>
      <c r="E47" s="88"/>
      <c r="F47" s="99"/>
      <c r="G47" s="88"/>
      <c r="H47" s="88"/>
      <c r="I47" s="99"/>
      <c r="J47" s="88"/>
      <c r="K47" s="88"/>
      <c r="L47" s="99"/>
      <c r="N47" s="88"/>
      <c r="Q47" s="88"/>
    </row>
    <row r="48" spans="1:17" ht="12" customHeight="1" x14ac:dyDescent="0.2">
      <c r="A48" s="1732" t="s">
        <v>720</v>
      </c>
      <c r="B48" s="1732"/>
      <c r="E48" s="1111">
        <v>0.1</v>
      </c>
      <c r="F48" s="1111"/>
      <c r="G48" s="1111"/>
      <c r="H48" s="1111">
        <v>0.1</v>
      </c>
      <c r="I48" s="1111"/>
      <c r="J48" s="1111"/>
      <c r="K48" s="1111">
        <v>-0.1</v>
      </c>
      <c r="L48" s="1111"/>
      <c r="M48" s="1111"/>
      <c r="N48" s="352">
        <v>0</v>
      </c>
      <c r="O48" s="352"/>
      <c r="P48" s="352"/>
      <c r="Q48" s="352">
        <v>0</v>
      </c>
    </row>
    <row r="50" spans="1:18" ht="13.5" x14ac:dyDescent="0.2">
      <c r="A50" s="1478" t="s">
        <v>333</v>
      </c>
      <c r="B50" s="1733" t="s">
        <v>724</v>
      </c>
      <c r="C50" s="1733"/>
      <c r="D50" s="1733"/>
      <c r="E50" s="1733"/>
      <c r="F50" s="1733"/>
      <c r="G50" s="1733"/>
      <c r="H50" s="1733"/>
      <c r="I50" s="1733"/>
      <c r="J50" s="1733"/>
      <c r="K50" s="1733"/>
      <c r="L50" s="1733"/>
      <c r="M50" s="1733"/>
      <c r="N50" s="1733"/>
      <c r="O50" s="1733"/>
      <c r="P50" s="1733"/>
      <c r="Q50" s="1733"/>
      <c r="R50" s="1733"/>
    </row>
    <row r="51" spans="1:18" ht="13.5" x14ac:dyDescent="0.2">
      <c r="A51" s="1478" t="s">
        <v>330</v>
      </c>
      <c r="B51" s="1733" t="s">
        <v>721</v>
      </c>
      <c r="C51" s="1733"/>
      <c r="D51" s="1733"/>
      <c r="E51" s="1733"/>
      <c r="F51" s="1733"/>
      <c r="G51" s="1733"/>
      <c r="H51" s="1733"/>
      <c r="I51" s="1733"/>
      <c r="J51" s="1733"/>
      <c r="K51" s="1733"/>
      <c r="L51" s="1733"/>
      <c r="M51" s="1733"/>
      <c r="N51" s="1733"/>
      <c r="O51" s="1733"/>
      <c r="P51" s="1733"/>
      <c r="Q51" s="1733"/>
      <c r="R51" s="1733"/>
    </row>
  </sheetData>
  <sheetProtection formatCells="0" formatColumns="0" formatRows="0" insertColumns="0" insertRows="0" insertHyperlinks="0" deleteColumns="0" deleteRows="0" sort="0" autoFilter="0" pivotTables="0"/>
  <mergeCells count="46">
    <mergeCell ref="A15:B15"/>
    <mergeCell ref="A1:R1"/>
    <mergeCell ref="A2:R2"/>
    <mergeCell ref="A4:B4"/>
    <mergeCell ref="D4:R4"/>
    <mergeCell ref="A8:B8"/>
    <mergeCell ref="A9:B9"/>
    <mergeCell ref="A10:B10"/>
    <mergeCell ref="A11:B11"/>
    <mergeCell ref="A12:B12"/>
    <mergeCell ref="A13:B13"/>
    <mergeCell ref="A14:B14"/>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8:B48"/>
    <mergeCell ref="B51:R51"/>
    <mergeCell ref="B50:R50"/>
    <mergeCell ref="A40:B40"/>
    <mergeCell ref="A41:B41"/>
    <mergeCell ref="A42:B42"/>
    <mergeCell ref="A43:B43"/>
    <mergeCell ref="A44:B44"/>
    <mergeCell ref="A45:B45"/>
  </mergeCells>
  <printOptions horizontalCentered="1"/>
  <pageMargins left="0.25" right="0.25" top="0.5" bottom="0.5" header="0.3" footer="0.3"/>
  <pageSetup scale="86" orientation="landscape" r:id="rId1"/>
  <headerFooter>
    <oddFooter>&amp;L&amp;K0070C0The Allstate Corporation 4Q19 Supplement&amp;R&amp;K000000&amp;A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X64"/>
  <sheetViews>
    <sheetView zoomScaleNormal="100" workbookViewId="0">
      <selection sqref="A1:U1"/>
    </sheetView>
  </sheetViews>
  <sheetFormatPr defaultColWidth="13.7109375" defaultRowHeight="14.25" x14ac:dyDescent="0.2"/>
  <cols>
    <col min="1" max="1" width="1.5703125" style="79" customWidth="1"/>
    <col min="2" max="2" width="54.42578125" style="44" customWidth="1"/>
    <col min="3" max="3" width="12.28515625" style="44" customWidth="1"/>
    <col min="4" max="4" width="2.42578125" style="44" customWidth="1"/>
    <col min="5" max="5" width="12.28515625" style="44" customWidth="1"/>
    <col min="6" max="6" width="2.42578125" style="44" customWidth="1"/>
    <col min="7" max="7" width="12.28515625" style="44" customWidth="1"/>
    <col min="8" max="8" width="2.42578125" style="44" customWidth="1"/>
    <col min="9" max="9" width="12.28515625" style="44" customWidth="1"/>
    <col min="10" max="10" width="2.42578125" style="46" customWidth="1"/>
    <col min="11" max="11" width="12.28515625" style="44" customWidth="1"/>
    <col min="12" max="12" width="2.42578125" style="46" customWidth="1"/>
    <col min="13" max="13" width="12.28515625" style="44" customWidth="1"/>
    <col min="14" max="14" width="2.42578125" style="46" customWidth="1"/>
    <col min="15" max="15" width="12.28515625" style="44" customWidth="1"/>
    <col min="16" max="16" width="2.42578125" style="46" customWidth="1"/>
    <col min="17" max="17" width="12.28515625" style="44" customWidth="1"/>
    <col min="18" max="18" width="2.42578125" style="46" customWidth="1"/>
    <col min="19" max="19" width="12.28515625" style="44" customWidth="1"/>
    <col min="20" max="20" width="2.42578125" style="44" customWidth="1"/>
    <col min="21" max="21" width="12.28515625" style="44" customWidth="1"/>
    <col min="22" max="22" width="5.28515625" style="44" customWidth="1"/>
    <col min="23" max="16384" width="13.7109375" style="44"/>
  </cols>
  <sheetData>
    <row r="1" spans="1:24" ht="13.5" customHeight="1" x14ac:dyDescent="0.25">
      <c r="A1" s="1534" t="s">
        <v>6</v>
      </c>
      <c r="B1" s="1534"/>
      <c r="C1" s="1534"/>
      <c r="D1" s="1534"/>
      <c r="E1" s="1534"/>
      <c r="F1" s="1534"/>
      <c r="G1" s="1534"/>
      <c r="H1" s="1534"/>
      <c r="I1" s="1534"/>
      <c r="J1" s="1534"/>
      <c r="K1" s="1534"/>
      <c r="L1" s="1534"/>
      <c r="M1" s="1534"/>
      <c r="N1" s="1534"/>
      <c r="O1" s="1534"/>
      <c r="P1" s="1534"/>
      <c r="Q1" s="1534"/>
      <c r="R1" s="1534"/>
      <c r="S1" s="1534"/>
      <c r="T1" s="1534"/>
      <c r="U1" s="1534"/>
    </row>
    <row r="2" spans="1:24" ht="13.5" customHeight="1" x14ac:dyDescent="0.25">
      <c r="A2" s="1500" t="s">
        <v>51</v>
      </c>
      <c r="B2" s="1500"/>
      <c r="C2" s="1500"/>
      <c r="D2" s="1500"/>
      <c r="E2" s="1500"/>
      <c r="F2" s="1500"/>
      <c r="G2" s="1500"/>
      <c r="H2" s="1500"/>
      <c r="I2" s="1500"/>
      <c r="J2" s="1500"/>
      <c r="K2" s="1500"/>
      <c r="L2" s="1500"/>
      <c r="M2" s="1500"/>
      <c r="N2" s="1500"/>
      <c r="O2" s="1500"/>
      <c r="P2" s="1500"/>
      <c r="Q2" s="1500"/>
      <c r="R2" s="1500"/>
      <c r="S2" s="1500"/>
      <c r="T2" s="1500"/>
      <c r="U2" s="1500"/>
    </row>
    <row r="4" spans="1:24" ht="25.9" customHeight="1" x14ac:dyDescent="0.2">
      <c r="A4" s="1531" t="s">
        <v>45</v>
      </c>
      <c r="B4" s="1531"/>
      <c r="C4" s="78" t="s">
        <v>52</v>
      </c>
      <c r="D4" s="1536" t="s">
        <v>506</v>
      </c>
      <c r="E4" s="1536"/>
      <c r="F4" s="1536"/>
      <c r="G4" s="78" t="s">
        <v>53</v>
      </c>
      <c r="H4" s="1536" t="s">
        <v>507</v>
      </c>
      <c r="I4" s="1536"/>
      <c r="J4" s="1536"/>
      <c r="K4" s="78" t="s">
        <v>238</v>
      </c>
      <c r="M4" s="78" t="s">
        <v>49</v>
      </c>
      <c r="O4" s="78" t="s">
        <v>50</v>
      </c>
      <c r="Q4" s="78" t="s">
        <v>509</v>
      </c>
      <c r="R4" s="1536" t="s">
        <v>56</v>
      </c>
      <c r="S4" s="1536"/>
      <c r="T4" s="1536"/>
      <c r="U4" s="78" t="s">
        <v>57</v>
      </c>
      <c r="X4" s="49"/>
    </row>
    <row r="5" spans="1:24" ht="15.75" customHeight="1" x14ac:dyDescent="0.2">
      <c r="B5" s="77"/>
      <c r="C5" s="1535" t="s">
        <v>623</v>
      </c>
      <c r="D5" s="1535"/>
      <c r="E5" s="1535"/>
      <c r="F5" s="1535"/>
      <c r="G5" s="1535"/>
      <c r="H5" s="1535"/>
      <c r="I5" s="1535"/>
      <c r="J5" s="1535"/>
      <c r="K5" s="1535"/>
      <c r="L5" s="1535"/>
      <c r="M5" s="1535"/>
      <c r="N5" s="1535"/>
      <c r="O5" s="1535"/>
      <c r="P5" s="1535"/>
      <c r="Q5" s="1535"/>
      <c r="R5" s="1535"/>
      <c r="S5" s="1535"/>
      <c r="T5" s="1535"/>
      <c r="U5" s="1535"/>
    </row>
    <row r="6" spans="1:24" ht="12" customHeight="1" x14ac:dyDescent="0.2">
      <c r="A6" s="1532" t="s">
        <v>48</v>
      </c>
      <c r="B6" s="1532"/>
      <c r="C6" s="919">
        <v>8873</v>
      </c>
      <c r="D6" s="919"/>
      <c r="E6" s="919">
        <v>0</v>
      </c>
      <c r="F6" s="919"/>
      <c r="G6" s="919">
        <v>8873</v>
      </c>
      <c r="H6" s="919"/>
      <c r="I6" s="919">
        <v>321</v>
      </c>
      <c r="J6" s="920"/>
      <c r="K6" s="919">
        <v>342</v>
      </c>
      <c r="L6" s="920"/>
      <c r="M6" s="919">
        <v>282</v>
      </c>
      <c r="N6" s="920"/>
      <c r="O6" s="919">
        <v>3</v>
      </c>
      <c r="P6" s="920"/>
      <c r="Q6" s="919">
        <v>0</v>
      </c>
      <c r="R6" s="920"/>
      <c r="S6" s="919">
        <v>0</v>
      </c>
      <c r="T6" s="919"/>
      <c r="U6" s="919">
        <v>9821</v>
      </c>
      <c r="W6" s="43"/>
    </row>
    <row r="7" spans="1:24" ht="12" customHeight="1" x14ac:dyDescent="0.2">
      <c r="A7" s="1533" t="s">
        <v>58</v>
      </c>
      <c r="B7" s="1533"/>
      <c r="C7" s="921">
        <v>0</v>
      </c>
      <c r="D7" s="922"/>
      <c r="E7" s="921">
        <v>0</v>
      </c>
      <c r="F7" s="922"/>
      <c r="G7" s="921">
        <v>0</v>
      </c>
      <c r="H7" s="922"/>
      <c r="I7" s="921">
        <v>44</v>
      </c>
      <c r="J7" s="923"/>
      <c r="K7" s="921">
        <v>0</v>
      </c>
      <c r="L7" s="923"/>
      <c r="M7" s="921">
        <v>0</v>
      </c>
      <c r="N7" s="923"/>
      <c r="O7" s="921">
        <v>0</v>
      </c>
      <c r="P7" s="923"/>
      <c r="Q7" s="921">
        <v>0</v>
      </c>
      <c r="R7" s="923"/>
      <c r="S7" s="921">
        <v>-44</v>
      </c>
      <c r="T7" s="922"/>
      <c r="U7" s="921">
        <v>0</v>
      </c>
    </row>
    <row r="8" spans="1:24" ht="12" customHeight="1" x14ac:dyDescent="0.2">
      <c r="A8" s="1532" t="s">
        <v>59</v>
      </c>
      <c r="B8" s="1532"/>
      <c r="C8" s="924">
        <v>180</v>
      </c>
      <c r="D8" s="925"/>
      <c r="E8" s="924">
        <v>0</v>
      </c>
      <c r="F8" s="925"/>
      <c r="G8" s="924">
        <v>180</v>
      </c>
      <c r="H8" s="925"/>
      <c r="I8" s="924">
        <v>46</v>
      </c>
      <c r="J8" s="926"/>
      <c r="K8" s="924">
        <v>34</v>
      </c>
      <c r="L8" s="926"/>
      <c r="M8" s="924">
        <v>0</v>
      </c>
      <c r="N8" s="926"/>
      <c r="O8" s="924">
        <v>0</v>
      </c>
      <c r="P8" s="926"/>
      <c r="Q8" s="924">
        <v>0</v>
      </c>
      <c r="R8" s="926"/>
      <c r="S8" s="924">
        <v>0</v>
      </c>
      <c r="T8" s="925"/>
      <c r="U8" s="924">
        <v>260</v>
      </c>
    </row>
    <row r="9" spans="1:24" ht="12" customHeight="1" x14ac:dyDescent="0.2">
      <c r="A9" s="1533" t="s">
        <v>60</v>
      </c>
      <c r="B9" s="1533"/>
      <c r="C9" s="921">
        <v>-5658</v>
      </c>
      <c r="D9" s="922"/>
      <c r="E9" s="921">
        <v>-2</v>
      </c>
      <c r="F9" s="922"/>
      <c r="G9" s="921">
        <v>-5660</v>
      </c>
      <c r="H9" s="922"/>
      <c r="I9" s="921">
        <v>-92</v>
      </c>
      <c r="J9" s="923"/>
      <c r="K9" s="921">
        <v>0</v>
      </c>
      <c r="L9" s="923"/>
      <c r="M9" s="921">
        <v>0</v>
      </c>
      <c r="N9" s="923"/>
      <c r="O9" s="921">
        <v>0</v>
      </c>
      <c r="P9" s="923"/>
      <c r="Q9" s="921">
        <v>0</v>
      </c>
      <c r="R9" s="923"/>
      <c r="S9" s="921">
        <v>3</v>
      </c>
      <c r="T9" s="922"/>
      <c r="U9" s="921">
        <v>-5749</v>
      </c>
    </row>
    <row r="10" spans="1:24" ht="12" customHeight="1" x14ac:dyDescent="0.2">
      <c r="A10" s="1532" t="s">
        <v>61</v>
      </c>
      <c r="B10" s="1532"/>
      <c r="C10" s="924">
        <v>0</v>
      </c>
      <c r="D10" s="925"/>
      <c r="E10" s="924">
        <v>0</v>
      </c>
      <c r="F10" s="925"/>
      <c r="G10" s="924">
        <v>0</v>
      </c>
      <c r="H10" s="925"/>
      <c r="I10" s="924">
        <v>0</v>
      </c>
      <c r="J10" s="926"/>
      <c r="K10" s="924">
        <v>-295</v>
      </c>
      <c r="L10" s="926"/>
      <c r="M10" s="924">
        <v>-160</v>
      </c>
      <c r="N10" s="926"/>
      <c r="O10" s="924">
        <v>-216</v>
      </c>
      <c r="P10" s="926"/>
      <c r="Q10" s="924">
        <v>0</v>
      </c>
      <c r="R10" s="926"/>
      <c r="S10" s="924">
        <v>0</v>
      </c>
      <c r="T10" s="925"/>
      <c r="U10" s="924">
        <v>-671</v>
      </c>
    </row>
    <row r="11" spans="1:24" ht="12" customHeight="1" x14ac:dyDescent="0.2">
      <c r="A11" s="1533" t="s">
        <v>23</v>
      </c>
      <c r="B11" s="1533"/>
      <c r="C11" s="921">
        <v>-1155</v>
      </c>
      <c r="D11" s="922"/>
      <c r="E11" s="921">
        <v>0</v>
      </c>
      <c r="F11" s="922"/>
      <c r="G11" s="921">
        <v>-1155</v>
      </c>
      <c r="H11" s="922"/>
      <c r="I11" s="921">
        <v>-143</v>
      </c>
      <c r="J11" s="923"/>
      <c r="K11" s="681">
        <v>-32</v>
      </c>
      <c r="L11" s="923"/>
      <c r="M11" s="921">
        <v>-50</v>
      </c>
      <c r="N11" s="923"/>
      <c r="O11" s="921">
        <v>-2</v>
      </c>
      <c r="P11" s="923"/>
      <c r="Q11" s="921">
        <v>0</v>
      </c>
      <c r="R11" s="923"/>
      <c r="S11" s="921">
        <v>0</v>
      </c>
      <c r="T11" s="922"/>
      <c r="U11" s="681">
        <v>-1382</v>
      </c>
    </row>
    <row r="12" spans="1:24" ht="12" customHeight="1" x14ac:dyDescent="0.2">
      <c r="A12" s="1532" t="s">
        <v>24</v>
      </c>
      <c r="B12" s="1532"/>
      <c r="C12" s="924">
        <v>-1172</v>
      </c>
      <c r="D12" s="925"/>
      <c r="E12" s="924">
        <v>-1</v>
      </c>
      <c r="F12" s="925"/>
      <c r="G12" s="924">
        <v>-1173</v>
      </c>
      <c r="H12" s="925"/>
      <c r="I12" s="924">
        <v>-181</v>
      </c>
      <c r="J12" s="926"/>
      <c r="K12" s="924">
        <v>-95</v>
      </c>
      <c r="L12" s="926"/>
      <c r="M12" s="924">
        <v>-74</v>
      </c>
      <c r="N12" s="926"/>
      <c r="O12" s="924">
        <v>-7</v>
      </c>
      <c r="P12" s="926"/>
      <c r="Q12" s="924">
        <v>-27</v>
      </c>
      <c r="R12" s="926"/>
      <c r="S12" s="924">
        <v>41</v>
      </c>
      <c r="T12" s="925"/>
      <c r="U12" s="924">
        <v>-1516</v>
      </c>
    </row>
    <row r="13" spans="1:24" ht="12" customHeight="1" x14ac:dyDescent="0.2">
      <c r="A13" s="1533" t="s">
        <v>25</v>
      </c>
      <c r="B13" s="1533"/>
      <c r="C13" s="921">
        <v>0</v>
      </c>
      <c r="D13" s="922"/>
      <c r="E13" s="921">
        <v>0</v>
      </c>
      <c r="F13" s="922"/>
      <c r="G13" s="921">
        <v>0</v>
      </c>
      <c r="H13" s="922"/>
      <c r="I13" s="921">
        <v>0</v>
      </c>
      <c r="J13" s="923"/>
      <c r="K13" s="921">
        <v>0</v>
      </c>
      <c r="L13" s="923"/>
      <c r="M13" s="921">
        <v>0</v>
      </c>
      <c r="N13" s="923"/>
      <c r="O13" s="921">
        <v>0</v>
      </c>
      <c r="P13" s="923"/>
      <c r="Q13" s="921">
        <v>251</v>
      </c>
      <c r="R13" s="923"/>
      <c r="S13" s="921">
        <v>0</v>
      </c>
      <c r="T13" s="922"/>
      <c r="U13" s="921">
        <v>251</v>
      </c>
    </row>
    <row r="14" spans="1:24" ht="12" customHeight="1" x14ac:dyDescent="0.2">
      <c r="A14" s="1532" t="s">
        <v>26</v>
      </c>
      <c r="B14" s="1532"/>
      <c r="C14" s="924">
        <v>-12</v>
      </c>
      <c r="D14" s="925"/>
      <c r="E14" s="924">
        <v>0</v>
      </c>
      <c r="F14" s="925"/>
      <c r="G14" s="924">
        <v>-12</v>
      </c>
      <c r="H14" s="925"/>
      <c r="I14" s="924">
        <v>0</v>
      </c>
      <c r="J14" s="926"/>
      <c r="K14" s="924">
        <v>-1</v>
      </c>
      <c r="L14" s="926"/>
      <c r="M14" s="924">
        <v>0</v>
      </c>
      <c r="N14" s="926"/>
      <c r="O14" s="924">
        <v>-1</v>
      </c>
      <c r="P14" s="926"/>
      <c r="Q14" s="924">
        <v>0</v>
      </c>
      <c r="R14" s="926"/>
      <c r="S14" s="924">
        <v>0</v>
      </c>
      <c r="T14" s="925"/>
      <c r="U14" s="924">
        <v>-14</v>
      </c>
    </row>
    <row r="15" spans="1:24" ht="12" customHeight="1" x14ac:dyDescent="0.2">
      <c r="A15" s="1533" t="s">
        <v>520</v>
      </c>
      <c r="B15" s="1533"/>
      <c r="C15" s="921">
        <v>-1</v>
      </c>
      <c r="D15" s="922"/>
      <c r="E15" s="921">
        <v>0</v>
      </c>
      <c r="F15" s="922"/>
      <c r="G15" s="921">
        <v>-1</v>
      </c>
      <c r="H15" s="922"/>
      <c r="I15" s="921">
        <v>-29</v>
      </c>
      <c r="J15" s="923"/>
      <c r="K15" s="921">
        <v>0</v>
      </c>
      <c r="L15" s="923"/>
      <c r="M15" s="921">
        <v>0</v>
      </c>
      <c r="N15" s="923"/>
      <c r="O15" s="921">
        <v>0</v>
      </c>
      <c r="P15" s="923"/>
      <c r="Q15" s="921">
        <v>0</v>
      </c>
      <c r="R15" s="923"/>
      <c r="S15" s="921">
        <v>0</v>
      </c>
      <c r="T15" s="922"/>
      <c r="U15" s="921">
        <v>-30</v>
      </c>
      <c r="V15" s="51"/>
    </row>
    <row r="16" spans="1:24" ht="12" customHeight="1" x14ac:dyDescent="0.2">
      <c r="A16" s="1532" t="s">
        <v>521</v>
      </c>
      <c r="B16" s="1532"/>
      <c r="C16" s="924">
        <v>-51</v>
      </c>
      <c r="D16" s="925"/>
      <c r="E16" s="924">
        <v>0</v>
      </c>
      <c r="F16" s="925"/>
      <c r="G16" s="924">
        <v>-51</v>
      </c>
      <c r="H16" s="925"/>
      <c r="I16" s="924">
        <v>0</v>
      </c>
      <c r="J16" s="926"/>
      <c r="K16" s="924">
        <v>0</v>
      </c>
      <c r="L16" s="926"/>
      <c r="M16" s="924">
        <v>0</v>
      </c>
      <c r="N16" s="926"/>
      <c r="O16" s="924">
        <v>0</v>
      </c>
      <c r="P16" s="926"/>
      <c r="Q16" s="924">
        <v>0</v>
      </c>
      <c r="R16" s="926"/>
      <c r="S16" s="924">
        <v>0</v>
      </c>
      <c r="T16" s="925"/>
      <c r="U16" s="924">
        <v>-51</v>
      </c>
    </row>
    <row r="17" spans="1:21" s="51" customFormat="1" ht="12" customHeight="1" x14ac:dyDescent="0.2">
      <c r="A17" s="1537" t="s">
        <v>27</v>
      </c>
      <c r="B17" s="1537"/>
      <c r="C17" s="688">
        <v>-1</v>
      </c>
      <c r="D17" s="682"/>
      <c r="E17" s="688">
        <v>0</v>
      </c>
      <c r="F17" s="682"/>
      <c r="G17" s="688">
        <v>-1</v>
      </c>
      <c r="H17" s="682"/>
      <c r="I17" s="681">
        <v>0</v>
      </c>
      <c r="J17" s="927"/>
      <c r="K17" s="681">
        <v>0</v>
      </c>
      <c r="L17" s="927"/>
      <c r="M17" s="681">
        <v>0</v>
      </c>
      <c r="N17" s="927"/>
      <c r="O17" s="681">
        <v>0</v>
      </c>
      <c r="P17" s="927"/>
      <c r="Q17" s="681">
        <v>-81</v>
      </c>
      <c r="R17" s="927"/>
      <c r="S17" s="681">
        <v>0</v>
      </c>
      <c r="T17" s="682"/>
      <c r="U17" s="681">
        <v>-82</v>
      </c>
    </row>
    <row r="18" spans="1:21" s="51" customFormat="1" ht="12" customHeight="1" thickBot="1" x14ac:dyDescent="0.25">
      <c r="A18" s="1538" t="s">
        <v>62</v>
      </c>
      <c r="B18" s="1538"/>
      <c r="C18" s="928">
        <v>1003</v>
      </c>
      <c r="D18" s="929"/>
      <c r="E18" s="928">
        <v>-3</v>
      </c>
      <c r="F18" s="930"/>
      <c r="G18" s="931">
        <v>1000</v>
      </c>
      <c r="H18" s="925"/>
      <c r="I18" s="925"/>
      <c r="J18" s="926"/>
      <c r="K18" s="925"/>
      <c r="L18" s="926"/>
      <c r="M18" s="925"/>
      <c r="N18" s="926"/>
      <c r="O18" s="925"/>
      <c r="P18" s="926"/>
      <c r="Q18" s="925"/>
      <c r="R18" s="926"/>
      <c r="S18" s="925"/>
      <c r="T18" s="925"/>
      <c r="U18" s="925"/>
    </row>
    <row r="19" spans="1:21" s="51" customFormat="1" ht="12" customHeight="1" thickTop="1" x14ac:dyDescent="0.2">
      <c r="A19" s="1537" t="s">
        <v>12</v>
      </c>
      <c r="B19" s="1537"/>
      <c r="C19" s="667"/>
      <c r="D19" s="912"/>
      <c r="E19" s="667"/>
      <c r="F19" s="912"/>
      <c r="G19" s="681">
        <v>323</v>
      </c>
      <c r="H19" s="682"/>
      <c r="I19" s="681">
        <v>12</v>
      </c>
      <c r="J19" s="927"/>
      <c r="K19" s="681">
        <v>134</v>
      </c>
      <c r="L19" s="927"/>
      <c r="M19" s="681">
        <v>22</v>
      </c>
      <c r="N19" s="927"/>
      <c r="O19" s="681">
        <v>180</v>
      </c>
      <c r="P19" s="927"/>
      <c r="Q19" s="681">
        <v>18</v>
      </c>
      <c r="R19" s="927"/>
      <c r="S19" s="681">
        <v>0</v>
      </c>
      <c r="T19" s="682"/>
      <c r="U19" s="681">
        <v>689</v>
      </c>
    </row>
    <row r="20" spans="1:21" s="51" customFormat="1" ht="12" customHeight="1" x14ac:dyDescent="0.2">
      <c r="A20" s="1532" t="s">
        <v>63</v>
      </c>
      <c r="B20" s="1532"/>
      <c r="C20" s="932"/>
      <c r="D20" s="932"/>
      <c r="E20" s="932"/>
      <c r="F20" s="932"/>
      <c r="G20" s="924">
        <v>554</v>
      </c>
      <c r="H20" s="925"/>
      <c r="I20" s="924">
        <v>11</v>
      </c>
      <c r="J20" s="926"/>
      <c r="K20" s="924">
        <v>0</v>
      </c>
      <c r="L20" s="926"/>
      <c r="M20" s="924">
        <v>4</v>
      </c>
      <c r="N20" s="926"/>
      <c r="O20" s="924">
        <v>122</v>
      </c>
      <c r="P20" s="926"/>
      <c r="Q20" s="924">
        <v>11</v>
      </c>
      <c r="R20" s="926"/>
      <c r="S20" s="924">
        <v>0</v>
      </c>
      <c r="T20" s="925"/>
      <c r="U20" s="924">
        <v>702</v>
      </c>
    </row>
    <row r="21" spans="1:21" s="51" customFormat="1" ht="12" customHeight="1" x14ac:dyDescent="0.2">
      <c r="A21" s="1537" t="s">
        <v>29</v>
      </c>
      <c r="B21" s="1537"/>
      <c r="C21" s="912"/>
      <c r="D21" s="912"/>
      <c r="E21" s="912"/>
      <c r="F21" s="912"/>
      <c r="G21" s="681">
        <v>0</v>
      </c>
      <c r="H21" s="682"/>
      <c r="I21" s="681">
        <v>0</v>
      </c>
      <c r="J21" s="927"/>
      <c r="K21" s="681">
        <v>0</v>
      </c>
      <c r="L21" s="927"/>
      <c r="M21" s="681">
        <v>0</v>
      </c>
      <c r="N21" s="927"/>
      <c r="O21" s="681">
        <v>3</v>
      </c>
      <c r="P21" s="927"/>
      <c r="Q21" s="681">
        <v>0</v>
      </c>
      <c r="R21" s="927"/>
      <c r="S21" s="681">
        <v>0</v>
      </c>
      <c r="T21" s="682"/>
      <c r="U21" s="681">
        <v>3</v>
      </c>
    </row>
    <row r="22" spans="1:21" s="51" customFormat="1" ht="12" customHeight="1" x14ac:dyDescent="0.2">
      <c r="A22" s="1532" t="s">
        <v>64</v>
      </c>
      <c r="B22" s="1532"/>
      <c r="C22" s="932"/>
      <c r="D22" s="932"/>
      <c r="E22" s="932"/>
      <c r="F22" s="932"/>
      <c r="G22" s="924">
        <v>-387</v>
      </c>
      <c r="H22" s="925"/>
      <c r="I22" s="924">
        <v>-1</v>
      </c>
      <c r="J22" s="926"/>
      <c r="K22" s="924">
        <v>-14</v>
      </c>
      <c r="L22" s="926"/>
      <c r="M22" s="924">
        <v>-6</v>
      </c>
      <c r="N22" s="926"/>
      <c r="O22" s="924">
        <v>-16</v>
      </c>
      <c r="P22" s="926"/>
      <c r="Q22" s="924">
        <v>-34</v>
      </c>
      <c r="R22" s="926"/>
      <c r="S22" s="924">
        <v>0</v>
      </c>
      <c r="T22" s="925"/>
      <c r="U22" s="924">
        <v>-458</v>
      </c>
    </row>
    <row r="23" spans="1:21" s="51" customFormat="1" ht="12" customHeight="1" x14ac:dyDescent="0.2">
      <c r="A23" s="1537" t="s">
        <v>31</v>
      </c>
      <c r="B23" s="1537"/>
      <c r="C23" s="912"/>
      <c r="D23" s="912"/>
      <c r="E23" s="912"/>
      <c r="F23" s="912"/>
      <c r="G23" s="688">
        <v>0</v>
      </c>
      <c r="H23" s="682"/>
      <c r="I23" s="688">
        <v>0</v>
      </c>
      <c r="J23" s="927"/>
      <c r="K23" s="688">
        <v>0</v>
      </c>
      <c r="L23" s="927"/>
      <c r="M23" s="688">
        <v>0</v>
      </c>
      <c r="N23" s="927"/>
      <c r="O23" s="688">
        <v>0</v>
      </c>
      <c r="P23" s="927"/>
      <c r="Q23" s="688">
        <v>-66</v>
      </c>
      <c r="R23" s="927"/>
      <c r="S23" s="688">
        <v>0</v>
      </c>
      <c r="T23" s="682"/>
      <c r="U23" s="688">
        <v>-66</v>
      </c>
    </row>
    <row r="24" spans="1:21" s="51" customFormat="1" ht="12" customHeight="1" x14ac:dyDescent="0.2">
      <c r="A24" s="1538" t="s">
        <v>65</v>
      </c>
      <c r="B24" s="1538"/>
      <c r="C24" s="932"/>
      <c r="D24" s="932"/>
      <c r="E24" s="932"/>
      <c r="F24" s="932"/>
      <c r="G24" s="919">
        <v>1490</v>
      </c>
      <c r="H24" s="929"/>
      <c r="I24" s="919">
        <v>-12</v>
      </c>
      <c r="J24" s="926"/>
      <c r="K24" s="919">
        <v>73</v>
      </c>
      <c r="L24" s="926"/>
      <c r="M24" s="919">
        <v>18</v>
      </c>
      <c r="N24" s="926"/>
      <c r="O24" s="919">
        <v>66</v>
      </c>
      <c r="P24" s="926"/>
      <c r="Q24" s="919">
        <v>72</v>
      </c>
      <c r="R24" s="926"/>
      <c r="S24" s="919">
        <v>0</v>
      </c>
      <c r="T24" s="929"/>
      <c r="U24" s="919">
        <v>1707</v>
      </c>
    </row>
    <row r="25" spans="1:21" s="51" customFormat="1" ht="12" customHeight="1" x14ac:dyDescent="0.2">
      <c r="A25" s="1537" t="s">
        <v>66</v>
      </c>
      <c r="B25" s="1537"/>
      <c r="C25" s="912"/>
      <c r="D25" s="912"/>
      <c r="E25" s="912"/>
      <c r="F25" s="912"/>
      <c r="G25" s="681">
        <v>-437</v>
      </c>
      <c r="H25" s="682"/>
      <c r="I25" s="681">
        <v>-8</v>
      </c>
      <c r="J25" s="927"/>
      <c r="K25" s="681">
        <v>0</v>
      </c>
      <c r="L25" s="927"/>
      <c r="M25" s="681">
        <v>-2</v>
      </c>
      <c r="N25" s="927"/>
      <c r="O25" s="681">
        <v>-97</v>
      </c>
      <c r="P25" s="927"/>
      <c r="Q25" s="681">
        <v>-9</v>
      </c>
      <c r="R25" s="927"/>
      <c r="S25" s="681">
        <v>0</v>
      </c>
      <c r="T25" s="682"/>
      <c r="U25" s="681">
        <v>-553</v>
      </c>
    </row>
    <row r="26" spans="1:21" s="51" customFormat="1" ht="12" customHeight="1" x14ac:dyDescent="0.2">
      <c r="A26" s="1532" t="s">
        <v>480</v>
      </c>
      <c r="B26" s="1532"/>
      <c r="C26" s="1532"/>
      <c r="D26" s="932"/>
      <c r="E26" s="932"/>
      <c r="F26" s="932"/>
      <c r="G26" s="924">
        <v>0</v>
      </c>
      <c r="H26" s="925"/>
      <c r="I26" s="924">
        <v>0</v>
      </c>
      <c r="J26" s="926"/>
      <c r="K26" s="924">
        <v>0</v>
      </c>
      <c r="L26" s="926"/>
      <c r="M26" s="924">
        <v>0</v>
      </c>
      <c r="N26" s="926"/>
      <c r="O26" s="924">
        <v>0</v>
      </c>
      <c r="P26" s="926"/>
      <c r="Q26" s="924">
        <v>-199</v>
      </c>
      <c r="R26" s="926"/>
      <c r="S26" s="924">
        <v>0</v>
      </c>
      <c r="T26" s="925"/>
      <c r="U26" s="924">
        <v>-199</v>
      </c>
    </row>
    <row r="27" spans="1:21" s="51" customFormat="1" ht="12" customHeight="1" x14ac:dyDescent="0.2">
      <c r="A27" s="1537" t="s">
        <v>67</v>
      </c>
      <c r="B27" s="1537"/>
      <c r="C27" s="1537"/>
      <c r="D27" s="912"/>
      <c r="E27" s="912"/>
      <c r="F27" s="912"/>
      <c r="G27" s="681">
        <v>0</v>
      </c>
      <c r="H27" s="682"/>
      <c r="I27" s="681">
        <v>0</v>
      </c>
      <c r="J27" s="927"/>
      <c r="K27" s="681">
        <v>0</v>
      </c>
      <c r="L27" s="927"/>
      <c r="M27" s="681">
        <v>0</v>
      </c>
      <c r="N27" s="927"/>
      <c r="O27" s="681">
        <v>0</v>
      </c>
      <c r="P27" s="927"/>
      <c r="Q27" s="681">
        <v>0</v>
      </c>
      <c r="R27" s="927"/>
      <c r="S27" s="681">
        <v>0</v>
      </c>
      <c r="T27" s="682"/>
      <c r="U27" s="681">
        <v>0</v>
      </c>
    </row>
    <row r="28" spans="1:21" s="51" customFormat="1" ht="23.25" customHeight="1" x14ac:dyDescent="0.2">
      <c r="A28" s="1532" t="s">
        <v>539</v>
      </c>
      <c r="B28" s="1532"/>
      <c r="C28" s="1532"/>
      <c r="D28" s="1532"/>
      <c r="E28" s="1532"/>
      <c r="F28" s="1532"/>
      <c r="G28" s="924">
        <v>0</v>
      </c>
      <c r="H28" s="925"/>
      <c r="I28" s="924">
        <v>0</v>
      </c>
      <c r="J28" s="926"/>
      <c r="K28" s="924">
        <v>3</v>
      </c>
      <c r="L28" s="926"/>
      <c r="M28" s="924">
        <v>0</v>
      </c>
      <c r="N28" s="926"/>
      <c r="O28" s="924">
        <v>0</v>
      </c>
      <c r="P28" s="926"/>
      <c r="Q28" s="924">
        <v>0</v>
      </c>
      <c r="R28" s="926"/>
      <c r="S28" s="924">
        <v>0</v>
      </c>
      <c r="T28" s="925"/>
      <c r="U28" s="924">
        <v>3</v>
      </c>
    </row>
    <row r="29" spans="1:21" s="51" customFormat="1" ht="12" customHeight="1" x14ac:dyDescent="0.2">
      <c r="A29" s="1537" t="s">
        <v>68</v>
      </c>
      <c r="B29" s="1537"/>
      <c r="C29" s="1537"/>
      <c r="D29" s="1537"/>
      <c r="E29" s="1537"/>
      <c r="F29" s="1537"/>
      <c r="G29" s="681">
        <v>0</v>
      </c>
      <c r="H29" s="682"/>
      <c r="I29" s="681">
        <v>0</v>
      </c>
      <c r="J29" s="927"/>
      <c r="K29" s="681">
        <v>0</v>
      </c>
      <c r="L29" s="927"/>
      <c r="M29" s="681">
        <v>0</v>
      </c>
      <c r="N29" s="927"/>
      <c r="O29" s="681">
        <v>0</v>
      </c>
      <c r="P29" s="927"/>
      <c r="Q29" s="681">
        <v>0</v>
      </c>
      <c r="R29" s="927"/>
      <c r="S29" s="681">
        <v>0</v>
      </c>
      <c r="T29" s="682"/>
      <c r="U29" s="681">
        <v>0</v>
      </c>
    </row>
    <row r="30" spans="1:21" s="51" customFormat="1" ht="12" customHeight="1" x14ac:dyDescent="0.2">
      <c r="A30" s="1532" t="s">
        <v>522</v>
      </c>
      <c r="B30" s="1532"/>
      <c r="C30" s="1532"/>
      <c r="D30" s="1532"/>
      <c r="E30" s="1532"/>
      <c r="F30" s="1532"/>
      <c r="G30" s="924">
        <v>1</v>
      </c>
      <c r="H30" s="925"/>
      <c r="I30" s="924">
        <v>23</v>
      </c>
      <c r="J30" s="926"/>
      <c r="K30" s="924">
        <v>0</v>
      </c>
      <c r="L30" s="926"/>
      <c r="M30" s="924">
        <v>0</v>
      </c>
      <c r="N30" s="926"/>
      <c r="O30" s="924">
        <v>0</v>
      </c>
      <c r="P30" s="926"/>
      <c r="Q30" s="924">
        <v>0</v>
      </c>
      <c r="R30" s="926"/>
      <c r="S30" s="924">
        <v>0</v>
      </c>
      <c r="T30" s="925"/>
      <c r="U30" s="924">
        <v>24</v>
      </c>
    </row>
    <row r="31" spans="1:21" s="51" customFormat="1" ht="12" customHeight="1" x14ac:dyDescent="0.2">
      <c r="A31" s="1537" t="s">
        <v>526</v>
      </c>
      <c r="B31" s="1537"/>
      <c r="C31" s="1537"/>
      <c r="D31" s="1537"/>
      <c r="E31" s="1537"/>
      <c r="F31" s="1537"/>
      <c r="G31" s="681">
        <v>40</v>
      </c>
      <c r="H31" s="682"/>
      <c r="I31" s="681">
        <v>0</v>
      </c>
      <c r="J31" s="927"/>
      <c r="K31" s="681">
        <v>0</v>
      </c>
      <c r="L31" s="927"/>
      <c r="M31" s="681">
        <v>0</v>
      </c>
      <c r="N31" s="927"/>
      <c r="O31" s="681">
        <v>0</v>
      </c>
      <c r="P31" s="927"/>
      <c r="Q31" s="681">
        <v>0</v>
      </c>
      <c r="R31" s="927"/>
      <c r="S31" s="681">
        <v>0</v>
      </c>
      <c r="T31" s="682"/>
      <c r="U31" s="681">
        <v>40</v>
      </c>
    </row>
    <row r="32" spans="1:21" s="51" customFormat="1" ht="12" customHeight="1" x14ac:dyDescent="0.2">
      <c r="A32" s="1532" t="s">
        <v>40</v>
      </c>
      <c r="B32" s="1532"/>
      <c r="C32" s="932"/>
      <c r="D32" s="932"/>
      <c r="E32" s="932"/>
      <c r="F32" s="932"/>
      <c r="G32" s="924">
        <v>0</v>
      </c>
      <c r="H32" s="925"/>
      <c r="I32" s="924">
        <v>0</v>
      </c>
      <c r="J32" s="926"/>
      <c r="K32" s="924">
        <v>0</v>
      </c>
      <c r="L32" s="926"/>
      <c r="M32" s="924">
        <v>0</v>
      </c>
      <c r="N32" s="926"/>
      <c r="O32" s="924">
        <v>-2</v>
      </c>
      <c r="P32" s="926"/>
      <c r="Q32" s="924">
        <v>0</v>
      </c>
      <c r="R32" s="926"/>
      <c r="S32" s="924">
        <v>0</v>
      </c>
      <c r="T32" s="925"/>
      <c r="U32" s="924">
        <v>-2</v>
      </c>
    </row>
    <row r="33" spans="1:21" s="51" customFormat="1" ht="14.1" customHeight="1" thickBot="1" x14ac:dyDescent="0.25">
      <c r="A33" s="1539" t="s">
        <v>69</v>
      </c>
      <c r="B33" s="1539"/>
      <c r="C33" s="912"/>
      <c r="D33" s="912"/>
      <c r="E33" s="912"/>
      <c r="F33" s="912"/>
      <c r="G33" s="695">
        <v>1094</v>
      </c>
      <c r="H33" s="680"/>
      <c r="I33" s="695">
        <v>3</v>
      </c>
      <c r="J33" s="933" t="s">
        <v>333</v>
      </c>
      <c r="K33" s="695">
        <v>76</v>
      </c>
      <c r="L33" s="933" t="s">
        <v>333</v>
      </c>
      <c r="M33" s="695">
        <v>16</v>
      </c>
      <c r="N33" s="933" t="s">
        <v>333</v>
      </c>
      <c r="O33" s="695">
        <v>-33</v>
      </c>
      <c r="P33" s="933" t="s">
        <v>333</v>
      </c>
      <c r="Q33" s="695">
        <v>-136</v>
      </c>
      <c r="R33" s="933" t="s">
        <v>333</v>
      </c>
      <c r="S33" s="695">
        <v>0</v>
      </c>
      <c r="T33" s="680"/>
      <c r="U33" s="695">
        <v>1020</v>
      </c>
    </row>
    <row r="34" spans="1:21" ht="12" customHeight="1" thickTop="1" x14ac:dyDescent="0.2">
      <c r="A34" s="912"/>
      <c r="B34" s="912"/>
      <c r="C34" s="912"/>
      <c r="D34" s="912"/>
      <c r="E34" s="912"/>
      <c r="F34" s="912"/>
      <c r="G34" s="667"/>
      <c r="H34" s="912"/>
      <c r="I34" s="667"/>
      <c r="J34" s="934"/>
      <c r="K34" s="667"/>
      <c r="L34" s="934"/>
      <c r="M34" s="667"/>
      <c r="N34" s="934"/>
      <c r="O34" s="667"/>
      <c r="P34" s="934"/>
      <c r="Q34" s="667"/>
      <c r="R34" s="934"/>
      <c r="S34" s="667"/>
      <c r="T34" s="912"/>
      <c r="U34" s="667"/>
    </row>
    <row r="35" spans="1:21" ht="12" customHeight="1" x14ac:dyDescent="0.2">
      <c r="A35" s="912"/>
      <c r="B35" s="911"/>
      <c r="C35" s="1540" t="s">
        <v>632</v>
      </c>
      <c r="D35" s="1540"/>
      <c r="E35" s="1540"/>
      <c r="F35" s="1540"/>
      <c r="G35" s="1540"/>
      <c r="H35" s="1540"/>
      <c r="I35" s="1540"/>
      <c r="J35" s="1540"/>
      <c r="K35" s="1540"/>
      <c r="L35" s="1540"/>
      <c r="M35" s="1540"/>
      <c r="N35" s="1540"/>
      <c r="O35" s="1540"/>
      <c r="P35" s="1540"/>
      <c r="Q35" s="1540"/>
      <c r="R35" s="1540"/>
      <c r="S35" s="1540"/>
      <c r="T35" s="1540"/>
      <c r="U35" s="1540"/>
    </row>
    <row r="36" spans="1:21" ht="12" customHeight="1" x14ac:dyDescent="0.2">
      <c r="A36" s="1532" t="s">
        <v>48</v>
      </c>
      <c r="B36" s="1532"/>
      <c r="C36" s="919">
        <v>8422</v>
      </c>
      <c r="D36" s="919"/>
      <c r="E36" s="919">
        <v>0</v>
      </c>
      <c r="F36" s="919"/>
      <c r="G36" s="919">
        <v>8422</v>
      </c>
      <c r="H36" s="919"/>
      <c r="I36" s="919">
        <v>285</v>
      </c>
      <c r="J36" s="920"/>
      <c r="K36" s="919">
        <v>340</v>
      </c>
      <c r="L36" s="920"/>
      <c r="M36" s="919">
        <v>281</v>
      </c>
      <c r="N36" s="920"/>
      <c r="O36" s="919">
        <v>4</v>
      </c>
      <c r="P36" s="920"/>
      <c r="Q36" s="919">
        <v>0</v>
      </c>
      <c r="R36" s="920"/>
      <c r="S36" s="919">
        <v>0</v>
      </c>
      <c r="T36" s="919"/>
      <c r="U36" s="919">
        <v>9332</v>
      </c>
    </row>
    <row r="37" spans="1:21" ht="12" customHeight="1" x14ac:dyDescent="0.2">
      <c r="A37" s="1537" t="s">
        <v>58</v>
      </c>
      <c r="B37" s="1537"/>
      <c r="C37" s="681">
        <v>0</v>
      </c>
      <c r="D37" s="682"/>
      <c r="E37" s="681">
        <v>0</v>
      </c>
      <c r="F37" s="682"/>
      <c r="G37" s="681">
        <v>0</v>
      </c>
      <c r="H37" s="682"/>
      <c r="I37" s="681">
        <v>33</v>
      </c>
      <c r="J37" s="927"/>
      <c r="K37" s="681">
        <v>0</v>
      </c>
      <c r="L37" s="927"/>
      <c r="M37" s="681">
        <v>0</v>
      </c>
      <c r="N37" s="927"/>
      <c r="O37" s="681">
        <v>0</v>
      </c>
      <c r="P37" s="927"/>
      <c r="Q37" s="681">
        <v>0</v>
      </c>
      <c r="R37" s="927"/>
      <c r="S37" s="681">
        <v>-33</v>
      </c>
      <c r="T37" s="682"/>
      <c r="U37" s="681">
        <v>0</v>
      </c>
    </row>
    <row r="38" spans="1:21" ht="12" customHeight="1" x14ac:dyDescent="0.2">
      <c r="A38" s="1532" t="s">
        <v>59</v>
      </c>
      <c r="B38" s="1532"/>
      <c r="C38" s="924">
        <v>188</v>
      </c>
      <c r="D38" s="925"/>
      <c r="E38" s="924">
        <v>0</v>
      </c>
      <c r="F38" s="925"/>
      <c r="G38" s="924">
        <v>188</v>
      </c>
      <c r="H38" s="925"/>
      <c r="I38" s="924">
        <v>34</v>
      </c>
      <c r="J38" s="926"/>
      <c r="K38" s="924">
        <v>35</v>
      </c>
      <c r="L38" s="926"/>
      <c r="M38" s="924">
        <v>0</v>
      </c>
      <c r="N38" s="926"/>
      <c r="O38" s="924">
        <v>0</v>
      </c>
      <c r="P38" s="926"/>
      <c r="Q38" s="924">
        <v>0</v>
      </c>
      <c r="R38" s="926"/>
      <c r="S38" s="924">
        <v>0</v>
      </c>
      <c r="T38" s="925"/>
      <c r="U38" s="924">
        <v>257</v>
      </c>
    </row>
    <row r="39" spans="1:21" ht="12" customHeight="1" x14ac:dyDescent="0.2">
      <c r="A39" s="1537" t="s">
        <v>60</v>
      </c>
      <c r="B39" s="1537"/>
      <c r="C39" s="681">
        <v>-5989</v>
      </c>
      <c r="D39" s="682"/>
      <c r="E39" s="681">
        <v>-2</v>
      </c>
      <c r="F39" s="682"/>
      <c r="G39" s="681">
        <v>-5991</v>
      </c>
      <c r="H39" s="682"/>
      <c r="I39" s="681">
        <v>-78</v>
      </c>
      <c r="J39" s="927"/>
      <c r="K39" s="681">
        <v>0</v>
      </c>
      <c r="L39" s="927"/>
      <c r="M39" s="681">
        <v>0</v>
      </c>
      <c r="N39" s="927"/>
      <c r="O39" s="681">
        <v>0</v>
      </c>
      <c r="P39" s="927"/>
      <c r="Q39" s="681">
        <v>0</v>
      </c>
      <c r="R39" s="927"/>
      <c r="S39" s="681">
        <v>2</v>
      </c>
      <c r="T39" s="682"/>
      <c r="U39" s="681">
        <v>-6067</v>
      </c>
    </row>
    <row r="40" spans="1:21" ht="12" customHeight="1" x14ac:dyDescent="0.2">
      <c r="A40" s="1532" t="s">
        <v>61</v>
      </c>
      <c r="B40" s="1532"/>
      <c r="C40" s="924">
        <v>0</v>
      </c>
      <c r="D40" s="925"/>
      <c r="E40" s="924">
        <v>0</v>
      </c>
      <c r="F40" s="925"/>
      <c r="G40" s="924">
        <v>0</v>
      </c>
      <c r="H40" s="925"/>
      <c r="I40" s="924">
        <v>0</v>
      </c>
      <c r="J40" s="926"/>
      <c r="K40" s="924">
        <v>-288</v>
      </c>
      <c r="L40" s="926"/>
      <c r="M40" s="924">
        <v>-154</v>
      </c>
      <c r="N40" s="926"/>
      <c r="O40" s="924">
        <v>-211</v>
      </c>
      <c r="P40" s="926"/>
      <c r="Q40" s="924">
        <v>0</v>
      </c>
      <c r="R40" s="926"/>
      <c r="S40" s="924">
        <v>0</v>
      </c>
      <c r="T40" s="925"/>
      <c r="U40" s="924">
        <v>-653</v>
      </c>
    </row>
    <row r="41" spans="1:21" ht="12" customHeight="1" x14ac:dyDescent="0.2">
      <c r="A41" s="1537" t="s">
        <v>23</v>
      </c>
      <c r="B41" s="1537"/>
      <c r="C41" s="681">
        <v>-1144</v>
      </c>
      <c r="D41" s="682"/>
      <c r="E41" s="681">
        <v>0</v>
      </c>
      <c r="F41" s="682"/>
      <c r="G41" s="681">
        <v>-1144</v>
      </c>
      <c r="H41" s="682"/>
      <c r="I41" s="681">
        <v>-122</v>
      </c>
      <c r="J41" s="927"/>
      <c r="K41" s="681">
        <v>-26</v>
      </c>
      <c r="L41" s="927"/>
      <c r="M41" s="681">
        <v>-42</v>
      </c>
      <c r="N41" s="927"/>
      <c r="O41" s="681">
        <v>-2</v>
      </c>
      <c r="P41" s="927"/>
      <c r="Q41" s="681">
        <v>0</v>
      </c>
      <c r="R41" s="927"/>
      <c r="S41" s="681">
        <v>0</v>
      </c>
      <c r="T41" s="682"/>
      <c r="U41" s="681">
        <v>-1336</v>
      </c>
    </row>
    <row r="42" spans="1:21" ht="12" customHeight="1" x14ac:dyDescent="0.2">
      <c r="A42" s="1532" t="s">
        <v>24</v>
      </c>
      <c r="B42" s="1532"/>
      <c r="C42" s="924">
        <v>-1175</v>
      </c>
      <c r="D42" s="925"/>
      <c r="E42" s="924">
        <v>-2</v>
      </c>
      <c r="F42" s="925"/>
      <c r="G42" s="924">
        <v>-1177</v>
      </c>
      <c r="H42" s="925"/>
      <c r="I42" s="924">
        <v>-148</v>
      </c>
      <c r="J42" s="926"/>
      <c r="K42" s="924">
        <v>-104</v>
      </c>
      <c r="L42" s="926"/>
      <c r="M42" s="924">
        <v>-71</v>
      </c>
      <c r="N42" s="926"/>
      <c r="O42" s="924">
        <v>-6</v>
      </c>
      <c r="P42" s="926"/>
      <c r="Q42" s="924">
        <v>-33</v>
      </c>
      <c r="R42" s="926"/>
      <c r="S42" s="924">
        <v>31</v>
      </c>
      <c r="T42" s="925"/>
      <c r="U42" s="924">
        <v>-1508</v>
      </c>
    </row>
    <row r="43" spans="1:21" ht="12" customHeight="1" x14ac:dyDescent="0.2">
      <c r="A43" s="1537" t="s">
        <v>25</v>
      </c>
      <c r="B43" s="1537"/>
      <c r="C43" s="681">
        <v>0</v>
      </c>
      <c r="D43" s="682"/>
      <c r="E43" s="681">
        <v>0</v>
      </c>
      <c r="F43" s="682"/>
      <c r="G43" s="681">
        <v>0</v>
      </c>
      <c r="H43" s="682"/>
      <c r="I43" s="681">
        <v>0</v>
      </c>
      <c r="J43" s="927"/>
      <c r="K43" s="681">
        <v>0</v>
      </c>
      <c r="L43" s="927"/>
      <c r="M43" s="681">
        <v>0</v>
      </c>
      <c r="N43" s="927"/>
      <c r="O43" s="681">
        <v>0</v>
      </c>
      <c r="P43" s="927"/>
      <c r="Q43" s="681">
        <v>-500</v>
      </c>
      <c r="R43" s="927"/>
      <c r="S43" s="681">
        <v>0</v>
      </c>
      <c r="T43" s="682"/>
      <c r="U43" s="681">
        <v>-500</v>
      </c>
    </row>
    <row r="44" spans="1:21" s="287" customFormat="1" ht="12" customHeight="1" x14ac:dyDescent="0.2">
      <c r="A44" s="1532" t="s">
        <v>26</v>
      </c>
      <c r="B44" s="1532"/>
      <c r="C44" s="924">
        <v>-9</v>
      </c>
      <c r="D44" s="924"/>
      <c r="E44" s="924">
        <v>0</v>
      </c>
      <c r="F44" s="924"/>
      <c r="G44" s="924">
        <v>-9</v>
      </c>
      <c r="H44" s="924"/>
      <c r="I44" s="924">
        <v>-3</v>
      </c>
      <c r="J44" s="935"/>
      <c r="K44" s="924">
        <v>0</v>
      </c>
      <c r="L44" s="935"/>
      <c r="M44" s="924">
        <v>0</v>
      </c>
      <c r="N44" s="935"/>
      <c r="O44" s="924">
        <v>0</v>
      </c>
      <c r="P44" s="935"/>
      <c r="Q44" s="924">
        <v>0</v>
      </c>
      <c r="R44" s="935"/>
      <c r="S44" s="924">
        <v>0</v>
      </c>
      <c r="T44" s="924"/>
      <c r="U44" s="924">
        <v>-12</v>
      </c>
    </row>
    <row r="45" spans="1:21" ht="12" customHeight="1" x14ac:dyDescent="0.2">
      <c r="A45" s="1537" t="s">
        <v>520</v>
      </c>
      <c r="B45" s="1537"/>
      <c r="C45" s="681">
        <v>-3</v>
      </c>
      <c r="D45" s="682"/>
      <c r="E45" s="681">
        <v>0</v>
      </c>
      <c r="F45" s="682"/>
      <c r="G45" s="681">
        <v>-3</v>
      </c>
      <c r="H45" s="682"/>
      <c r="I45" s="681">
        <v>-33</v>
      </c>
      <c r="J45" s="927"/>
      <c r="K45" s="681">
        <v>0</v>
      </c>
      <c r="L45" s="927"/>
      <c r="M45" s="681">
        <v>0</v>
      </c>
      <c r="N45" s="927"/>
      <c r="O45" s="681">
        <v>0</v>
      </c>
      <c r="P45" s="927"/>
      <c r="Q45" s="681">
        <v>0</v>
      </c>
      <c r="R45" s="927"/>
      <c r="S45" s="681">
        <v>0</v>
      </c>
      <c r="T45" s="682"/>
      <c r="U45" s="681">
        <v>-36</v>
      </c>
    </row>
    <row r="46" spans="1:21" s="76" customFormat="1" ht="12" customHeight="1" x14ac:dyDescent="0.2">
      <c r="A46" s="1532" t="s">
        <v>27</v>
      </c>
      <c r="B46" s="1532"/>
      <c r="C46" s="936">
        <v>0</v>
      </c>
      <c r="D46" s="925"/>
      <c r="E46" s="924">
        <v>0</v>
      </c>
      <c r="F46" s="925"/>
      <c r="G46" s="936">
        <v>0</v>
      </c>
      <c r="H46" s="925"/>
      <c r="I46" s="924">
        <v>0</v>
      </c>
      <c r="J46" s="926"/>
      <c r="K46" s="924">
        <v>0</v>
      </c>
      <c r="L46" s="926"/>
      <c r="M46" s="924">
        <v>0</v>
      </c>
      <c r="N46" s="926"/>
      <c r="O46" s="924">
        <v>0</v>
      </c>
      <c r="P46" s="926"/>
      <c r="Q46" s="924">
        <v>-81</v>
      </c>
      <c r="R46" s="926"/>
      <c r="S46" s="924">
        <v>0</v>
      </c>
      <c r="T46" s="925"/>
      <c r="U46" s="924">
        <v>-81</v>
      </c>
    </row>
    <row r="47" spans="1:21" s="76" customFormat="1" ht="12" customHeight="1" thickBot="1" x14ac:dyDescent="0.25">
      <c r="A47" s="1541" t="s">
        <v>62</v>
      </c>
      <c r="B47" s="1541"/>
      <c r="C47" s="695">
        <v>290</v>
      </c>
      <c r="D47" s="680"/>
      <c r="E47" s="695">
        <v>-4</v>
      </c>
      <c r="F47" s="582"/>
      <c r="G47" s="685">
        <v>286</v>
      </c>
      <c r="H47" s="682"/>
      <c r="I47" s="682"/>
      <c r="J47" s="927"/>
      <c r="K47" s="682"/>
      <c r="L47" s="927"/>
      <c r="M47" s="682"/>
      <c r="N47" s="927"/>
      <c r="O47" s="682"/>
      <c r="P47" s="927"/>
      <c r="Q47" s="682"/>
      <c r="R47" s="927"/>
      <c r="S47" s="682"/>
      <c r="T47" s="682"/>
      <c r="U47" s="682"/>
    </row>
    <row r="48" spans="1:21" s="76" customFormat="1" ht="12" customHeight="1" thickTop="1" x14ac:dyDescent="0.2">
      <c r="A48" s="1532" t="s">
        <v>12</v>
      </c>
      <c r="B48" s="1532"/>
      <c r="C48" s="937"/>
      <c r="D48" s="932"/>
      <c r="E48" s="937"/>
      <c r="F48" s="932"/>
      <c r="G48" s="924">
        <v>364</v>
      </c>
      <c r="H48" s="925"/>
      <c r="I48" s="924">
        <v>9</v>
      </c>
      <c r="J48" s="926"/>
      <c r="K48" s="924">
        <v>125</v>
      </c>
      <c r="L48" s="926"/>
      <c r="M48" s="924">
        <v>20</v>
      </c>
      <c r="N48" s="926"/>
      <c r="O48" s="924">
        <v>253</v>
      </c>
      <c r="P48" s="926"/>
      <c r="Q48" s="924">
        <v>15</v>
      </c>
      <c r="R48" s="926"/>
      <c r="S48" s="924">
        <v>0</v>
      </c>
      <c r="T48" s="925"/>
      <c r="U48" s="924">
        <v>786</v>
      </c>
    </row>
    <row r="49" spans="1:21" s="76" customFormat="1" ht="12" customHeight="1" x14ac:dyDescent="0.2">
      <c r="A49" s="1537" t="s">
        <v>63</v>
      </c>
      <c r="B49" s="1537"/>
      <c r="C49" s="912"/>
      <c r="D49" s="912"/>
      <c r="E49" s="912"/>
      <c r="F49" s="912"/>
      <c r="G49" s="681">
        <v>-655</v>
      </c>
      <c r="H49" s="682"/>
      <c r="I49" s="681">
        <v>-5</v>
      </c>
      <c r="J49" s="927"/>
      <c r="K49" s="681">
        <v>-5</v>
      </c>
      <c r="L49" s="927"/>
      <c r="M49" s="681">
        <v>-9</v>
      </c>
      <c r="N49" s="927"/>
      <c r="O49" s="681">
        <v>-194</v>
      </c>
      <c r="P49" s="927"/>
      <c r="Q49" s="681">
        <v>-26</v>
      </c>
      <c r="R49" s="927"/>
      <c r="S49" s="681">
        <v>0</v>
      </c>
      <c r="T49" s="682"/>
      <c r="U49" s="681">
        <v>-894</v>
      </c>
    </row>
    <row r="50" spans="1:21" s="76" customFormat="1" ht="12" customHeight="1" x14ac:dyDescent="0.2">
      <c r="A50" s="1532" t="s">
        <v>29</v>
      </c>
      <c r="B50" s="1532"/>
      <c r="C50" s="932"/>
      <c r="D50" s="932"/>
      <c r="E50" s="932"/>
      <c r="F50" s="932"/>
      <c r="G50" s="924">
        <v>0</v>
      </c>
      <c r="H50" s="925"/>
      <c r="I50" s="924">
        <v>0</v>
      </c>
      <c r="J50" s="926"/>
      <c r="K50" s="924">
        <v>0</v>
      </c>
      <c r="L50" s="926"/>
      <c r="M50" s="924">
        <v>0</v>
      </c>
      <c r="N50" s="926"/>
      <c r="O50" s="924">
        <v>2</v>
      </c>
      <c r="P50" s="926"/>
      <c r="Q50" s="924">
        <v>0</v>
      </c>
      <c r="R50" s="926"/>
      <c r="S50" s="924">
        <v>0</v>
      </c>
      <c r="T50" s="925"/>
      <c r="U50" s="924">
        <v>2</v>
      </c>
    </row>
    <row r="51" spans="1:21" s="76" customFormat="1" ht="12" customHeight="1" x14ac:dyDescent="0.2">
      <c r="A51" s="1537" t="s">
        <v>64</v>
      </c>
      <c r="B51" s="1537"/>
      <c r="C51" s="912"/>
      <c r="D51" s="912"/>
      <c r="E51" s="912"/>
      <c r="F51" s="912"/>
      <c r="G51" s="681">
        <v>18</v>
      </c>
      <c r="H51" s="682"/>
      <c r="I51" s="681">
        <v>6</v>
      </c>
      <c r="J51" s="927"/>
      <c r="K51" s="681">
        <v>-14</v>
      </c>
      <c r="L51" s="927"/>
      <c r="M51" s="681">
        <v>-5</v>
      </c>
      <c r="N51" s="927"/>
      <c r="O51" s="681">
        <v>32</v>
      </c>
      <c r="P51" s="927"/>
      <c r="Q51" s="681">
        <v>131</v>
      </c>
      <c r="R51" s="927"/>
      <c r="S51" s="681">
        <v>0</v>
      </c>
      <c r="T51" s="682"/>
      <c r="U51" s="681">
        <v>168</v>
      </c>
    </row>
    <row r="52" spans="1:21" s="76" customFormat="1" ht="12" customHeight="1" x14ac:dyDescent="0.2">
      <c r="A52" s="1532" t="s">
        <v>31</v>
      </c>
      <c r="B52" s="1532"/>
      <c r="C52" s="932"/>
      <c r="D52" s="932"/>
      <c r="E52" s="932"/>
      <c r="F52" s="932"/>
      <c r="G52" s="936">
        <v>0</v>
      </c>
      <c r="H52" s="925"/>
      <c r="I52" s="936">
        <v>0</v>
      </c>
      <c r="J52" s="926"/>
      <c r="K52" s="936">
        <v>0</v>
      </c>
      <c r="L52" s="926"/>
      <c r="M52" s="936">
        <v>0</v>
      </c>
      <c r="N52" s="926"/>
      <c r="O52" s="936">
        <v>0</v>
      </c>
      <c r="P52" s="926"/>
      <c r="Q52" s="936">
        <v>-43</v>
      </c>
      <c r="R52" s="926"/>
      <c r="S52" s="936">
        <v>0</v>
      </c>
      <c r="T52" s="925"/>
      <c r="U52" s="936">
        <v>-43</v>
      </c>
    </row>
    <row r="53" spans="1:21" s="76" customFormat="1" ht="12" customHeight="1" x14ac:dyDescent="0.2">
      <c r="A53" s="1541" t="s">
        <v>65</v>
      </c>
      <c r="B53" s="1541"/>
      <c r="C53" s="912"/>
      <c r="D53" s="912"/>
      <c r="E53" s="912"/>
      <c r="F53" s="912"/>
      <c r="G53" s="938">
        <v>13</v>
      </c>
      <c r="H53" s="680"/>
      <c r="I53" s="938">
        <v>-22</v>
      </c>
      <c r="J53" s="927"/>
      <c r="K53" s="938">
        <v>63</v>
      </c>
      <c r="L53" s="927"/>
      <c r="M53" s="938">
        <v>20</v>
      </c>
      <c r="N53" s="927"/>
      <c r="O53" s="938">
        <v>-122</v>
      </c>
      <c r="P53" s="927"/>
      <c r="Q53" s="938">
        <v>-537</v>
      </c>
      <c r="R53" s="927"/>
      <c r="S53" s="938">
        <v>0</v>
      </c>
      <c r="T53" s="680"/>
      <c r="U53" s="938">
        <v>-585</v>
      </c>
    </row>
    <row r="54" spans="1:21" s="76" customFormat="1" ht="12" customHeight="1" x14ac:dyDescent="0.2">
      <c r="A54" s="1532" t="s">
        <v>66</v>
      </c>
      <c r="B54" s="1532"/>
      <c r="C54" s="932"/>
      <c r="D54" s="932"/>
      <c r="E54" s="932"/>
      <c r="F54" s="932"/>
      <c r="G54" s="924">
        <v>516</v>
      </c>
      <c r="H54" s="925"/>
      <c r="I54" s="924">
        <v>4</v>
      </c>
      <c r="J54" s="926"/>
      <c r="K54" s="924">
        <v>4</v>
      </c>
      <c r="L54" s="926"/>
      <c r="M54" s="924">
        <v>7</v>
      </c>
      <c r="N54" s="926"/>
      <c r="O54" s="924">
        <v>153</v>
      </c>
      <c r="P54" s="926"/>
      <c r="Q54" s="924">
        <v>20</v>
      </c>
      <c r="R54" s="926"/>
      <c r="S54" s="924">
        <v>0</v>
      </c>
      <c r="T54" s="925"/>
      <c r="U54" s="924">
        <v>704</v>
      </c>
    </row>
    <row r="55" spans="1:21" s="76" customFormat="1" ht="12" customHeight="1" x14ac:dyDescent="0.2">
      <c r="A55" s="1542" t="s">
        <v>480</v>
      </c>
      <c r="B55" s="1542"/>
      <c r="C55" s="1542"/>
      <c r="D55" s="912"/>
      <c r="E55" s="912"/>
      <c r="F55" s="912"/>
      <c r="G55" s="681">
        <v>0</v>
      </c>
      <c r="H55" s="682"/>
      <c r="I55" s="681">
        <v>0</v>
      </c>
      <c r="J55" s="927"/>
      <c r="K55" s="681">
        <v>0</v>
      </c>
      <c r="L55" s="927"/>
      <c r="M55" s="681">
        <v>0</v>
      </c>
      <c r="N55" s="927"/>
      <c r="O55" s="681">
        <v>0</v>
      </c>
      <c r="P55" s="927"/>
      <c r="Q55" s="681">
        <v>395</v>
      </c>
      <c r="R55" s="927"/>
      <c r="S55" s="681">
        <v>0</v>
      </c>
      <c r="T55" s="682"/>
      <c r="U55" s="681">
        <v>395</v>
      </c>
    </row>
    <row r="56" spans="1:21" s="76" customFormat="1" ht="12" customHeight="1" x14ac:dyDescent="0.2">
      <c r="A56" s="1532" t="s">
        <v>67</v>
      </c>
      <c r="B56" s="1532"/>
      <c r="C56" s="1532"/>
      <c r="D56" s="932"/>
      <c r="E56" s="932"/>
      <c r="F56" s="932"/>
      <c r="G56" s="924">
        <v>0</v>
      </c>
      <c r="H56" s="925"/>
      <c r="I56" s="924">
        <v>0</v>
      </c>
      <c r="J56" s="926"/>
      <c r="K56" s="924">
        <v>0</v>
      </c>
      <c r="L56" s="926"/>
      <c r="M56" s="924">
        <v>0</v>
      </c>
      <c r="N56" s="926"/>
      <c r="O56" s="924">
        <v>2</v>
      </c>
      <c r="P56" s="926"/>
      <c r="Q56" s="924">
        <v>0</v>
      </c>
      <c r="R56" s="926"/>
      <c r="S56" s="924">
        <v>0</v>
      </c>
      <c r="T56" s="925"/>
      <c r="U56" s="924">
        <v>2</v>
      </c>
    </row>
    <row r="57" spans="1:21" s="287" customFormat="1" ht="23.25" customHeight="1" x14ac:dyDescent="0.2">
      <c r="A57" s="1537" t="s">
        <v>539</v>
      </c>
      <c r="B57" s="1537"/>
      <c r="C57" s="1537"/>
      <c r="D57" s="1537"/>
      <c r="E57" s="1537"/>
      <c r="F57" s="1537"/>
      <c r="G57" s="681">
        <v>0</v>
      </c>
      <c r="H57" s="682"/>
      <c r="I57" s="681">
        <v>0</v>
      </c>
      <c r="J57" s="927"/>
      <c r="K57" s="681">
        <v>2</v>
      </c>
      <c r="L57" s="927"/>
      <c r="M57" s="681">
        <v>-1</v>
      </c>
      <c r="N57" s="927"/>
      <c r="O57" s="681">
        <v>0</v>
      </c>
      <c r="P57" s="927"/>
      <c r="Q57" s="681">
        <v>0</v>
      </c>
      <c r="R57" s="927"/>
      <c r="S57" s="681">
        <v>0</v>
      </c>
      <c r="T57" s="682"/>
      <c r="U57" s="681">
        <v>1</v>
      </c>
    </row>
    <row r="58" spans="1:21" s="290" customFormat="1" ht="12" customHeight="1" x14ac:dyDescent="0.2">
      <c r="A58" s="1532" t="s">
        <v>68</v>
      </c>
      <c r="B58" s="1532"/>
      <c r="C58" s="1532"/>
      <c r="D58" s="1532"/>
      <c r="E58" s="1532"/>
      <c r="F58" s="1532"/>
      <c r="G58" s="924">
        <v>-1</v>
      </c>
      <c r="H58" s="925"/>
      <c r="I58" s="924">
        <v>0</v>
      </c>
      <c r="J58" s="926"/>
      <c r="K58" s="924">
        <v>0</v>
      </c>
      <c r="L58" s="926"/>
      <c r="M58" s="924">
        <v>0</v>
      </c>
      <c r="N58" s="926"/>
      <c r="O58" s="924">
        <v>0</v>
      </c>
      <c r="P58" s="926"/>
      <c r="Q58" s="924">
        <v>0</v>
      </c>
      <c r="R58" s="926"/>
      <c r="S58" s="924">
        <v>0</v>
      </c>
      <c r="T58" s="925"/>
      <c r="U58" s="924">
        <v>-1</v>
      </c>
    </row>
    <row r="59" spans="1:21" s="287" customFormat="1" ht="12" customHeight="1" x14ac:dyDescent="0.2">
      <c r="A59" s="1537" t="s">
        <v>522</v>
      </c>
      <c r="B59" s="1537"/>
      <c r="C59" s="1537"/>
      <c r="D59" s="1537"/>
      <c r="E59" s="1537"/>
      <c r="F59" s="1537"/>
      <c r="G59" s="681">
        <v>2</v>
      </c>
      <c r="H59" s="682"/>
      <c r="I59" s="681">
        <v>26</v>
      </c>
      <c r="J59" s="927"/>
      <c r="K59" s="681">
        <v>0</v>
      </c>
      <c r="L59" s="927"/>
      <c r="M59" s="681">
        <v>0</v>
      </c>
      <c r="N59" s="927"/>
      <c r="O59" s="681">
        <v>0</v>
      </c>
      <c r="P59" s="927"/>
      <c r="Q59" s="681">
        <v>7</v>
      </c>
      <c r="R59" s="927"/>
      <c r="S59" s="681">
        <v>0</v>
      </c>
      <c r="T59" s="682"/>
      <c r="U59" s="681">
        <v>35</v>
      </c>
    </row>
    <row r="60" spans="1:21" s="290" customFormat="1" ht="12" customHeight="1" x14ac:dyDescent="0.2">
      <c r="A60" s="1532" t="s">
        <v>40</v>
      </c>
      <c r="B60" s="1532"/>
      <c r="C60" s="932"/>
      <c r="D60" s="932"/>
      <c r="E60" s="932"/>
      <c r="F60" s="932"/>
      <c r="G60" s="924">
        <v>0</v>
      </c>
      <c r="H60" s="925"/>
      <c r="I60" s="924">
        <v>0</v>
      </c>
      <c r="J60" s="926"/>
      <c r="K60" s="924">
        <v>0</v>
      </c>
      <c r="L60" s="926"/>
      <c r="M60" s="924">
        <v>0</v>
      </c>
      <c r="N60" s="926"/>
      <c r="O60" s="924">
        <v>-1</v>
      </c>
      <c r="P60" s="926"/>
      <c r="Q60" s="924">
        <v>0</v>
      </c>
      <c r="R60" s="926"/>
      <c r="S60" s="924">
        <v>0</v>
      </c>
      <c r="T60" s="925"/>
      <c r="U60" s="924">
        <v>-1</v>
      </c>
    </row>
    <row r="61" spans="1:21" s="76" customFormat="1" ht="12" customHeight="1" x14ac:dyDescent="0.2">
      <c r="A61" s="1543" t="s">
        <v>41</v>
      </c>
      <c r="B61" s="1543"/>
      <c r="C61" s="912"/>
      <c r="D61" s="912"/>
      <c r="E61" s="912"/>
      <c r="F61" s="912"/>
      <c r="G61" s="688">
        <v>2</v>
      </c>
      <c r="H61" s="682"/>
      <c r="I61" s="688">
        <v>0</v>
      </c>
      <c r="J61" s="927"/>
      <c r="K61" s="688">
        <v>0</v>
      </c>
      <c r="L61" s="927"/>
      <c r="M61" s="688">
        <v>0</v>
      </c>
      <c r="N61" s="927"/>
      <c r="O61" s="688">
        <v>0</v>
      </c>
      <c r="P61" s="927"/>
      <c r="Q61" s="688">
        <v>0</v>
      </c>
      <c r="R61" s="927"/>
      <c r="S61" s="688">
        <v>0</v>
      </c>
      <c r="T61" s="682"/>
      <c r="U61" s="688">
        <v>2</v>
      </c>
    </row>
    <row r="62" spans="1:21" s="287" customFormat="1" ht="14.1" customHeight="1" thickBot="1" x14ac:dyDescent="0.25">
      <c r="A62" s="1545" t="s">
        <v>69</v>
      </c>
      <c r="B62" s="1545"/>
      <c r="C62" s="932"/>
      <c r="D62" s="932"/>
      <c r="E62" s="932"/>
      <c r="F62" s="932"/>
      <c r="G62" s="928">
        <v>532</v>
      </c>
      <c r="H62" s="929"/>
      <c r="I62" s="928">
        <v>8</v>
      </c>
      <c r="J62" s="939" t="s">
        <v>333</v>
      </c>
      <c r="K62" s="928">
        <v>69</v>
      </c>
      <c r="L62" s="939" t="s">
        <v>333</v>
      </c>
      <c r="M62" s="928">
        <v>26</v>
      </c>
      <c r="N62" s="939" t="s">
        <v>333</v>
      </c>
      <c r="O62" s="928">
        <v>32</v>
      </c>
      <c r="P62" s="939" t="s">
        <v>333</v>
      </c>
      <c r="Q62" s="928">
        <v>-115</v>
      </c>
      <c r="R62" s="939" t="s">
        <v>333</v>
      </c>
      <c r="S62" s="928">
        <v>0</v>
      </c>
      <c r="T62" s="929"/>
      <c r="U62" s="928">
        <v>552</v>
      </c>
    </row>
    <row r="63" spans="1:21" s="76" customFormat="1" ht="12" customHeight="1" thickTop="1" x14ac:dyDescent="0.2">
      <c r="A63" s="314"/>
      <c r="B63" s="314"/>
      <c r="C63" s="314"/>
      <c r="D63" s="314"/>
      <c r="E63" s="314"/>
      <c r="F63" s="314"/>
      <c r="G63" s="74"/>
      <c r="H63" s="314"/>
      <c r="I63" s="74"/>
      <c r="J63" s="80"/>
      <c r="K63" s="74"/>
      <c r="L63" s="80"/>
      <c r="M63" s="74"/>
      <c r="N63" s="80"/>
      <c r="O63" s="74"/>
      <c r="P63" s="80"/>
      <c r="Q63" s="74"/>
      <c r="R63" s="80"/>
      <c r="S63" s="74"/>
      <c r="T63" s="314"/>
      <c r="U63" s="74"/>
    </row>
    <row r="64" spans="1:21" ht="12" customHeight="1" x14ac:dyDescent="0.2">
      <c r="A64" s="122" t="s">
        <v>333</v>
      </c>
      <c r="B64" s="1544" t="s">
        <v>70</v>
      </c>
      <c r="C64" s="1544"/>
      <c r="D64" s="1544"/>
      <c r="E64" s="1544"/>
      <c r="F64" s="1544"/>
      <c r="G64" s="1544"/>
      <c r="H64" s="1544"/>
      <c r="I64" s="1544"/>
      <c r="J64" s="1544"/>
      <c r="K64" s="1544"/>
      <c r="L64" s="1544"/>
      <c r="M64" s="1544"/>
      <c r="N64" s="1544"/>
      <c r="O64" s="1544"/>
      <c r="P64" s="1544"/>
      <c r="Q64" s="1544"/>
      <c r="R64" s="1544"/>
      <c r="S64" s="1544"/>
      <c r="T64" s="1544"/>
      <c r="U64" s="1544"/>
    </row>
  </sheetData>
  <sheetProtection formatCells="0" formatColumns="0" formatRows="0" insertColumns="0" insertRows="0" insertHyperlinks="0" deleteColumns="0" deleteRows="0" sort="0" autoFilter="0" pivotTables="0"/>
  <customSheetViews>
    <customSheetView guid="{37FF72F6-90B1-42B8-8DBF-DD3FAC5BA85D}" fitToPage="1" topLeftCell="A13">
      <selection activeCell="E18" sqref="E18"/>
      <pageMargins left="0.25" right="0.25" top="0.5" bottom="0.5" header="0.3" footer="0.3"/>
      <printOptions horizontalCentered="1"/>
      <pageSetup scale="66" orientation="landscape" r:id="rId1"/>
      <headerFooter>
        <oddFooter>&amp;L&amp;K0070C0The Allstate Corporation 4Q19 Supplement&amp;R&amp;K000000&amp;A</oddFooter>
      </headerFooter>
    </customSheetView>
    <customSheetView guid="{2C9B2C1A-81A6-48A3-8FB1-DCFE0A20C29C}" fitToPage="1" topLeftCell="A13">
      <selection activeCell="E18" sqref="E18"/>
      <pageMargins left="0.25" right="0.25" top="0.5" bottom="0.5" header="0.3" footer="0.3"/>
      <printOptions horizontalCentered="1"/>
      <pageSetup scale="66" orientation="landscape" r:id="rId2"/>
      <headerFooter>
        <oddFooter>&amp;L&amp;K0070C0The Allstate Corporation 4Q19 Supplement&amp;R&amp;K000000&amp;A</oddFooter>
      </headerFooter>
    </customSheetView>
    <customSheetView guid="{890510C0-555E-4CA3-90D8-F97D8CDBC7E8}" fitToPage="1">
      <selection sqref="A1:XFD1048576"/>
      <pageMargins left="0.25" right="0.25" top="0.5" bottom="0.5" header="0.3" footer="0.3"/>
      <printOptions horizontalCentered="1"/>
      <pageSetup scale="66" orientation="landscape" r:id="rId3"/>
      <headerFooter>
        <oddFooter>&amp;L&amp;K0070C0The Allstate Corporation 4Q19 Supplement&amp;R&amp;K000000&amp;A</oddFooter>
      </headerFooter>
    </customSheetView>
    <customSheetView guid="{D0B20ABF-5FBA-4802-BB92-8148C3F1B1AD}" fitToPage="1">
      <selection sqref="A1:U1"/>
      <pageMargins left="0.25" right="0.25" top="0.5" bottom="0.5" header="0.3" footer="0.3"/>
      <printOptions horizontalCentered="1"/>
      <pageSetup scale="66" orientation="landscape" r:id="rId4"/>
      <headerFooter>
        <oddFooter>&amp;L&amp;K0070C0The Allstate Corporation 4Q19 Supplement&amp;R&amp;K000000&amp;A</oddFooter>
      </headerFooter>
    </customSheetView>
    <customSheetView guid="{0B7FDDCE-76D6-4341-B795-862A34477CB3}" fitToPage="1">
      <selection sqref="A1:XFD1048576"/>
      <pageMargins left="0.25" right="0.25" top="0.5" bottom="0.5" header="0.3" footer="0.3"/>
      <printOptions horizontalCentered="1"/>
      <pageSetup scale="66" orientation="landscape" r:id="rId5"/>
      <headerFooter>
        <oddFooter>&amp;L&amp;K0070C0The Allstate Corporation 4Q19 Supplement&amp;R&amp;K000000&amp;A</oddFooter>
      </headerFooter>
    </customSheetView>
    <customSheetView guid="{77D3E7D1-C189-4FFB-8084-AE3691A2CCAC}" fitToPage="1" topLeftCell="A13">
      <selection activeCell="E18" sqref="E18"/>
      <pageMargins left="0.25" right="0.25" top="0.5" bottom="0.5" header="0.3" footer="0.3"/>
      <printOptions horizontalCentered="1"/>
      <pageSetup scale="66" orientation="landscape" r:id="rId6"/>
      <headerFooter>
        <oddFooter>&amp;L&amp;K0070C0The Allstate Corporation 4Q19 Supplement&amp;R&amp;K000000&amp;A</oddFooter>
      </headerFooter>
    </customSheetView>
  </customSheetViews>
  <mergeCells count="64">
    <mergeCell ref="A60:B60"/>
    <mergeCell ref="A61:B61"/>
    <mergeCell ref="B64:U64"/>
    <mergeCell ref="A62:B62"/>
    <mergeCell ref="A59:F59"/>
    <mergeCell ref="A58:F58"/>
    <mergeCell ref="A50:B50"/>
    <mergeCell ref="A51:B51"/>
    <mergeCell ref="A52:B52"/>
    <mergeCell ref="A53:B53"/>
    <mergeCell ref="A57:F57"/>
    <mergeCell ref="A54:B54"/>
    <mergeCell ref="A56:C56"/>
    <mergeCell ref="A55:C55"/>
    <mergeCell ref="A47:B47"/>
    <mergeCell ref="A45:B45"/>
    <mergeCell ref="A43:B43"/>
    <mergeCell ref="A48:B48"/>
    <mergeCell ref="A49:B49"/>
    <mergeCell ref="A46:B46"/>
    <mergeCell ref="A40:B40"/>
    <mergeCell ref="A41:B41"/>
    <mergeCell ref="A42:B42"/>
    <mergeCell ref="A44:B44"/>
    <mergeCell ref="C35:U35"/>
    <mergeCell ref="A36:B36"/>
    <mergeCell ref="A37:B37"/>
    <mergeCell ref="A38:B38"/>
    <mergeCell ref="A39:B39"/>
    <mergeCell ref="A29:F29"/>
    <mergeCell ref="A30:F30"/>
    <mergeCell ref="A32:B32"/>
    <mergeCell ref="A33:B33"/>
    <mergeCell ref="A31:F31"/>
    <mergeCell ref="A23:B23"/>
    <mergeCell ref="A24:B24"/>
    <mergeCell ref="A27:C27"/>
    <mergeCell ref="A25:B25"/>
    <mergeCell ref="A28:F28"/>
    <mergeCell ref="A26:C26"/>
    <mergeCell ref="A18:B18"/>
    <mergeCell ref="A19:B19"/>
    <mergeCell ref="A20:B20"/>
    <mergeCell ref="A21:B21"/>
    <mergeCell ref="A22:B22"/>
    <mergeCell ref="A15:B15"/>
    <mergeCell ref="A13:B13"/>
    <mergeCell ref="A14:B14"/>
    <mergeCell ref="A17:B17"/>
    <mergeCell ref="A16:B16"/>
    <mergeCell ref="A8:B8"/>
    <mergeCell ref="A9:B9"/>
    <mergeCell ref="A10:B10"/>
    <mergeCell ref="A11:B11"/>
    <mergeCell ref="A12:B12"/>
    <mergeCell ref="A4:B4"/>
    <mergeCell ref="A6:B6"/>
    <mergeCell ref="A7:B7"/>
    <mergeCell ref="A2:U2"/>
    <mergeCell ref="A1:U1"/>
    <mergeCell ref="C5:U5"/>
    <mergeCell ref="D4:F4"/>
    <mergeCell ref="H4:J4"/>
    <mergeCell ref="R4:T4"/>
  </mergeCells>
  <printOptions horizontalCentered="1"/>
  <pageMargins left="0.25" right="0.25" top="0.5" bottom="0.5" header="0.3" footer="0.3"/>
  <pageSetup scale="66" orientation="landscape" r:id="rId7"/>
  <headerFooter>
    <oddFooter>&amp;L&amp;K0070C0The Allstate Corporation 4Q19 Supplement&amp;R&amp;K000000&amp;A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W64"/>
  <sheetViews>
    <sheetView zoomScaleNormal="100" workbookViewId="0">
      <selection sqref="A1:U1"/>
    </sheetView>
  </sheetViews>
  <sheetFormatPr defaultColWidth="13.7109375" defaultRowHeight="14.25" x14ac:dyDescent="0.2"/>
  <cols>
    <col min="1" max="1" width="1.5703125" customWidth="1"/>
    <col min="2" max="2" width="54.42578125" customWidth="1"/>
    <col min="3" max="3" width="12.28515625" customWidth="1"/>
    <col min="4" max="4" width="2.42578125" customWidth="1"/>
    <col min="5" max="5" width="12.28515625" customWidth="1"/>
    <col min="6" max="6" width="2.42578125" customWidth="1"/>
    <col min="7" max="7" width="12.28515625" customWidth="1"/>
    <col min="8" max="8" width="2.42578125" customWidth="1"/>
    <col min="9" max="9" width="12.28515625" customWidth="1"/>
    <col min="10" max="10" width="2.42578125" style="46" customWidth="1"/>
    <col min="11" max="11" width="12.28515625" customWidth="1"/>
    <col min="12" max="12" width="2.42578125" style="46" customWidth="1"/>
    <col min="13" max="13" width="12.28515625" customWidth="1"/>
    <col min="14" max="14" width="2.42578125" style="46" customWidth="1"/>
    <col min="15" max="15" width="12.28515625" customWidth="1"/>
    <col min="16" max="16" width="2.42578125" style="46" customWidth="1"/>
    <col min="17" max="17" width="12.28515625" customWidth="1"/>
    <col min="18" max="18" width="2.42578125" style="46" customWidth="1"/>
    <col min="19" max="19" width="12.28515625" customWidth="1"/>
    <col min="20" max="20" width="2.42578125" customWidth="1"/>
    <col min="21" max="21" width="12.28515625" customWidth="1"/>
    <col min="22" max="22" width="5.28515625" customWidth="1"/>
  </cols>
  <sheetData>
    <row r="1" spans="1:23" ht="13.5" customHeight="1" x14ac:dyDescent="0.25">
      <c r="A1" s="1525" t="s">
        <v>6</v>
      </c>
      <c r="B1" s="1529"/>
      <c r="C1" s="1529"/>
      <c r="D1" s="1529"/>
      <c r="E1" s="1529"/>
      <c r="F1" s="1529"/>
      <c r="G1" s="1529"/>
      <c r="H1" s="1529"/>
      <c r="I1" s="1529"/>
      <c r="J1" s="1529"/>
      <c r="K1" s="1529"/>
      <c r="L1" s="1529"/>
      <c r="M1" s="1529"/>
      <c r="N1" s="1529"/>
      <c r="O1" s="1529"/>
      <c r="P1" s="1529"/>
      <c r="Q1" s="1529"/>
      <c r="R1" s="1529"/>
      <c r="S1" s="1529"/>
      <c r="T1" s="1529"/>
      <c r="U1" s="1529"/>
    </row>
    <row r="2" spans="1:23" ht="13.5" customHeight="1" x14ac:dyDescent="0.25">
      <c r="A2" s="1525" t="s">
        <v>51</v>
      </c>
      <c r="B2" s="1529"/>
      <c r="C2" s="1529"/>
      <c r="D2" s="1529"/>
      <c r="E2" s="1529"/>
      <c r="F2" s="1529"/>
      <c r="G2" s="1529"/>
      <c r="H2" s="1529"/>
      <c r="I2" s="1529"/>
      <c r="J2" s="1529"/>
      <c r="K2" s="1529"/>
      <c r="L2" s="1529"/>
      <c r="M2" s="1529"/>
      <c r="N2" s="1529"/>
      <c r="O2" s="1529"/>
      <c r="P2" s="1529"/>
      <c r="Q2" s="1529"/>
      <c r="R2" s="1529"/>
      <c r="S2" s="1529"/>
      <c r="T2" s="1529"/>
      <c r="U2" s="1529"/>
    </row>
    <row r="3" spans="1:23" x14ac:dyDescent="0.2">
      <c r="A3" s="1262"/>
      <c r="B3" s="1262"/>
      <c r="C3" s="1262"/>
      <c r="D3" s="1262"/>
      <c r="E3" s="1262"/>
      <c r="F3" s="1262"/>
      <c r="G3" s="1262"/>
      <c r="H3" s="1262"/>
      <c r="I3" s="1262"/>
      <c r="J3" s="80"/>
      <c r="K3" s="1262"/>
      <c r="L3" s="80"/>
      <c r="M3" s="1262"/>
      <c r="N3" s="80"/>
      <c r="O3" s="1262"/>
      <c r="P3" s="80"/>
      <c r="Q3" s="1262"/>
      <c r="R3" s="80"/>
      <c r="S3" s="1262"/>
      <c r="T3" s="1262"/>
      <c r="U3" s="1262"/>
    </row>
    <row r="4" spans="1:23" ht="26.1" customHeight="1" x14ac:dyDescent="0.2">
      <c r="A4" s="1549" t="s">
        <v>45</v>
      </c>
      <c r="B4" s="1529"/>
      <c r="C4" s="1264" t="s">
        <v>52</v>
      </c>
      <c r="D4" s="1548" t="s">
        <v>506</v>
      </c>
      <c r="E4" s="1548"/>
      <c r="F4" s="1548"/>
      <c r="G4" s="1264" t="s">
        <v>53</v>
      </c>
      <c r="H4" s="1548" t="s">
        <v>507</v>
      </c>
      <c r="I4" s="1548"/>
      <c r="J4" s="1548"/>
      <c r="K4" s="1264" t="s">
        <v>238</v>
      </c>
      <c r="L4" s="80"/>
      <c r="M4" s="1264" t="s">
        <v>49</v>
      </c>
      <c r="N4" s="80"/>
      <c r="O4" s="1264" t="s">
        <v>50</v>
      </c>
      <c r="P4" s="80"/>
      <c r="Q4" s="1264" t="s">
        <v>509</v>
      </c>
      <c r="R4" s="1548" t="s">
        <v>56</v>
      </c>
      <c r="S4" s="1548"/>
      <c r="T4" s="1548"/>
      <c r="U4" s="1264" t="s">
        <v>57</v>
      </c>
    </row>
    <row r="5" spans="1:23" ht="15.75" customHeight="1" x14ac:dyDescent="0.2">
      <c r="A5" s="1262"/>
      <c r="B5" s="1262"/>
      <c r="C5" s="1547" t="s">
        <v>624</v>
      </c>
      <c r="D5" s="1547"/>
      <c r="E5" s="1547"/>
      <c r="F5" s="1547"/>
      <c r="G5" s="1547"/>
      <c r="H5" s="1547"/>
      <c r="I5" s="1547"/>
      <c r="J5" s="1547"/>
      <c r="K5" s="1547"/>
      <c r="L5" s="1547"/>
      <c r="M5" s="1547"/>
      <c r="N5" s="1547"/>
      <c r="O5" s="1547"/>
      <c r="P5" s="1547"/>
      <c r="Q5" s="1547"/>
      <c r="R5" s="1547"/>
      <c r="S5" s="1547"/>
      <c r="T5" s="1547"/>
      <c r="U5" s="1547"/>
    </row>
    <row r="6" spans="1:23" ht="12" customHeight="1" x14ac:dyDescent="0.2">
      <c r="A6" s="1532" t="s">
        <v>48</v>
      </c>
      <c r="B6" s="1532"/>
      <c r="C6" s="919">
        <v>34843</v>
      </c>
      <c r="D6" s="919"/>
      <c r="E6" s="919">
        <v>0</v>
      </c>
      <c r="F6" s="919"/>
      <c r="G6" s="919">
        <v>34843</v>
      </c>
      <c r="H6" s="919"/>
      <c r="I6" s="919">
        <v>1233</v>
      </c>
      <c r="J6" s="920"/>
      <c r="K6" s="919">
        <v>1343</v>
      </c>
      <c r="L6" s="920"/>
      <c r="M6" s="919">
        <v>1145</v>
      </c>
      <c r="N6" s="920"/>
      <c r="O6" s="919">
        <v>13</v>
      </c>
      <c r="P6" s="920"/>
      <c r="Q6" s="919">
        <v>0</v>
      </c>
      <c r="R6" s="920"/>
      <c r="S6" s="919">
        <v>0</v>
      </c>
      <c r="T6" s="919"/>
      <c r="U6" s="919">
        <v>38577</v>
      </c>
    </row>
    <row r="7" spans="1:23" ht="12" customHeight="1" x14ac:dyDescent="0.2">
      <c r="A7" s="1537" t="s">
        <v>58</v>
      </c>
      <c r="B7" s="1537"/>
      <c r="C7" s="681">
        <v>0</v>
      </c>
      <c r="D7" s="682"/>
      <c r="E7" s="681">
        <v>0</v>
      </c>
      <c r="F7" s="682"/>
      <c r="G7" s="681">
        <v>0</v>
      </c>
      <c r="H7" s="682"/>
      <c r="I7" s="681">
        <v>154</v>
      </c>
      <c r="J7" s="927"/>
      <c r="K7" s="681">
        <v>0</v>
      </c>
      <c r="L7" s="927"/>
      <c r="M7" s="681">
        <v>0</v>
      </c>
      <c r="N7" s="927"/>
      <c r="O7" s="681">
        <v>0</v>
      </c>
      <c r="P7" s="927"/>
      <c r="Q7" s="681">
        <v>0</v>
      </c>
      <c r="R7" s="927"/>
      <c r="S7" s="681">
        <v>-154</v>
      </c>
      <c r="T7" s="682"/>
      <c r="U7" s="681">
        <v>0</v>
      </c>
      <c r="W7" s="49"/>
    </row>
    <row r="8" spans="1:23" ht="12" customHeight="1" x14ac:dyDescent="0.2">
      <c r="A8" s="1532" t="s">
        <v>59</v>
      </c>
      <c r="B8" s="1532"/>
      <c r="C8" s="924">
        <v>741</v>
      </c>
      <c r="D8" s="925"/>
      <c r="E8" s="924">
        <v>0</v>
      </c>
      <c r="F8" s="925"/>
      <c r="G8" s="924">
        <v>741</v>
      </c>
      <c r="H8" s="925"/>
      <c r="I8" s="924">
        <v>188</v>
      </c>
      <c r="J8" s="926"/>
      <c r="K8" s="924">
        <v>125</v>
      </c>
      <c r="L8" s="926"/>
      <c r="M8" s="924">
        <v>0</v>
      </c>
      <c r="N8" s="926"/>
      <c r="O8" s="924">
        <v>0</v>
      </c>
      <c r="P8" s="926"/>
      <c r="Q8" s="924">
        <v>0</v>
      </c>
      <c r="R8" s="926"/>
      <c r="S8" s="924">
        <v>0</v>
      </c>
      <c r="T8" s="925"/>
      <c r="U8" s="924">
        <v>1054</v>
      </c>
    </row>
    <row r="9" spans="1:23" ht="12" customHeight="1" x14ac:dyDescent="0.2">
      <c r="A9" s="1537" t="s">
        <v>60</v>
      </c>
      <c r="B9" s="1537"/>
      <c r="C9" s="681">
        <v>-23517</v>
      </c>
      <c r="D9" s="682"/>
      <c r="E9" s="681">
        <v>-105</v>
      </c>
      <c r="F9" s="682"/>
      <c r="G9" s="681">
        <v>-23622</v>
      </c>
      <c r="H9" s="682"/>
      <c r="I9" s="681">
        <v>-363</v>
      </c>
      <c r="J9" s="927"/>
      <c r="K9" s="681">
        <v>0</v>
      </c>
      <c r="L9" s="927"/>
      <c r="M9" s="681">
        <v>0</v>
      </c>
      <c r="N9" s="927"/>
      <c r="O9" s="681">
        <v>0</v>
      </c>
      <c r="P9" s="927"/>
      <c r="Q9" s="681">
        <v>0</v>
      </c>
      <c r="R9" s="927"/>
      <c r="S9" s="681">
        <v>9</v>
      </c>
      <c r="T9" s="682"/>
      <c r="U9" s="681">
        <v>-23976</v>
      </c>
    </row>
    <row r="10" spans="1:23" ht="12" customHeight="1" x14ac:dyDescent="0.2">
      <c r="A10" s="1532" t="s">
        <v>61</v>
      </c>
      <c r="B10" s="1532"/>
      <c r="C10" s="924">
        <v>0</v>
      </c>
      <c r="D10" s="925"/>
      <c r="E10" s="924">
        <v>0</v>
      </c>
      <c r="F10" s="925"/>
      <c r="G10" s="924">
        <v>0</v>
      </c>
      <c r="H10" s="925"/>
      <c r="I10" s="924">
        <v>0</v>
      </c>
      <c r="J10" s="926"/>
      <c r="K10" s="924">
        <v>-1154</v>
      </c>
      <c r="L10" s="926"/>
      <c r="M10" s="924">
        <v>-635</v>
      </c>
      <c r="N10" s="926"/>
      <c r="O10" s="924">
        <v>-890</v>
      </c>
      <c r="P10" s="926"/>
      <c r="Q10" s="924">
        <v>0</v>
      </c>
      <c r="R10" s="926"/>
      <c r="S10" s="924">
        <v>0</v>
      </c>
      <c r="T10" s="925"/>
      <c r="U10" s="924">
        <v>-2679</v>
      </c>
    </row>
    <row r="11" spans="1:23" ht="12" customHeight="1" x14ac:dyDescent="0.2">
      <c r="A11" s="1537" t="s">
        <v>23</v>
      </c>
      <c r="B11" s="1537"/>
      <c r="C11" s="681">
        <v>-4649</v>
      </c>
      <c r="D11" s="682"/>
      <c r="E11" s="681">
        <v>0</v>
      </c>
      <c r="F11" s="682"/>
      <c r="G11" s="681">
        <v>-4649</v>
      </c>
      <c r="H11" s="682"/>
      <c r="I11" s="681">
        <v>-543</v>
      </c>
      <c r="J11" s="927"/>
      <c r="K11" s="681">
        <v>-173</v>
      </c>
      <c r="L11" s="927"/>
      <c r="M11" s="681">
        <v>-161</v>
      </c>
      <c r="N11" s="927"/>
      <c r="O11" s="681">
        <v>-7</v>
      </c>
      <c r="P11" s="927"/>
      <c r="Q11" s="681">
        <v>0</v>
      </c>
      <c r="R11" s="927"/>
      <c r="S11" s="681">
        <v>0</v>
      </c>
      <c r="T11" s="682"/>
      <c r="U11" s="681">
        <v>-5533</v>
      </c>
    </row>
    <row r="12" spans="1:23" ht="12" customHeight="1" x14ac:dyDescent="0.2">
      <c r="A12" s="1532" t="s">
        <v>24</v>
      </c>
      <c r="B12" s="1532"/>
      <c r="C12" s="924">
        <v>-4412</v>
      </c>
      <c r="D12" s="925"/>
      <c r="E12" s="924">
        <v>-3</v>
      </c>
      <c r="F12" s="925"/>
      <c r="G12" s="924">
        <v>-4415</v>
      </c>
      <c r="H12" s="925"/>
      <c r="I12" s="924">
        <v>-661</v>
      </c>
      <c r="J12" s="926"/>
      <c r="K12" s="924">
        <v>-354</v>
      </c>
      <c r="L12" s="926"/>
      <c r="M12" s="924">
        <v>-285</v>
      </c>
      <c r="N12" s="926"/>
      <c r="O12" s="924">
        <v>-29</v>
      </c>
      <c r="P12" s="926"/>
      <c r="Q12" s="924">
        <v>-91</v>
      </c>
      <c r="R12" s="926"/>
      <c r="S12" s="924">
        <v>145</v>
      </c>
      <c r="T12" s="925"/>
      <c r="U12" s="924">
        <v>-5690</v>
      </c>
    </row>
    <row r="13" spans="1:23" ht="12" customHeight="1" x14ac:dyDescent="0.2">
      <c r="A13" s="1537" t="s">
        <v>25</v>
      </c>
      <c r="B13" s="1537"/>
      <c r="C13" s="681">
        <v>0</v>
      </c>
      <c r="D13" s="682"/>
      <c r="E13" s="681">
        <v>0</v>
      </c>
      <c r="F13" s="682"/>
      <c r="G13" s="681">
        <v>0</v>
      </c>
      <c r="H13" s="682"/>
      <c r="I13" s="681">
        <v>0</v>
      </c>
      <c r="J13" s="927"/>
      <c r="K13" s="681">
        <v>0</v>
      </c>
      <c r="L13" s="927"/>
      <c r="M13" s="681">
        <v>0</v>
      </c>
      <c r="N13" s="927"/>
      <c r="O13" s="681">
        <v>0</v>
      </c>
      <c r="P13" s="927"/>
      <c r="Q13" s="681">
        <v>-114</v>
      </c>
      <c r="R13" s="927"/>
      <c r="S13" s="681">
        <v>0</v>
      </c>
      <c r="T13" s="682"/>
      <c r="U13" s="681">
        <v>-114</v>
      </c>
    </row>
    <row r="14" spans="1:23" ht="12" customHeight="1" x14ac:dyDescent="0.2">
      <c r="A14" s="1532" t="s">
        <v>26</v>
      </c>
      <c r="B14" s="1532"/>
      <c r="C14" s="924">
        <v>-38</v>
      </c>
      <c r="D14" s="925"/>
      <c r="E14" s="924">
        <v>0</v>
      </c>
      <c r="F14" s="925"/>
      <c r="G14" s="924">
        <v>-38</v>
      </c>
      <c r="H14" s="925"/>
      <c r="I14" s="924">
        <v>0</v>
      </c>
      <c r="J14" s="926"/>
      <c r="K14" s="924">
        <v>-2</v>
      </c>
      <c r="L14" s="926"/>
      <c r="M14" s="924">
        <v>0</v>
      </c>
      <c r="N14" s="926"/>
      <c r="O14" s="924">
        <v>-1</v>
      </c>
      <c r="P14" s="926"/>
      <c r="Q14" s="924">
        <v>0</v>
      </c>
      <c r="R14" s="926"/>
      <c r="S14" s="924">
        <v>0</v>
      </c>
      <c r="T14" s="925"/>
      <c r="U14" s="924">
        <v>-41</v>
      </c>
    </row>
    <row r="15" spans="1:23" ht="12" customHeight="1" x14ac:dyDescent="0.2">
      <c r="A15" s="1537" t="s">
        <v>520</v>
      </c>
      <c r="B15" s="1537"/>
      <c r="C15" s="681">
        <v>-4</v>
      </c>
      <c r="D15" s="682"/>
      <c r="E15" s="681">
        <v>0</v>
      </c>
      <c r="F15" s="682"/>
      <c r="G15" s="681">
        <v>-4</v>
      </c>
      <c r="H15" s="682"/>
      <c r="I15" s="681">
        <v>-122</v>
      </c>
      <c r="J15" s="927"/>
      <c r="K15" s="681">
        <v>0</v>
      </c>
      <c r="L15" s="927"/>
      <c r="M15" s="681">
        <v>0</v>
      </c>
      <c r="N15" s="927"/>
      <c r="O15" s="681">
        <v>0</v>
      </c>
      <c r="P15" s="927"/>
      <c r="Q15" s="681">
        <v>0</v>
      </c>
      <c r="R15" s="927"/>
      <c r="S15" s="681">
        <v>0</v>
      </c>
      <c r="T15" s="682"/>
      <c r="U15" s="681">
        <v>-126</v>
      </c>
    </row>
    <row r="16" spans="1:23" ht="12" customHeight="1" x14ac:dyDescent="0.2">
      <c r="A16" s="1546" t="s">
        <v>521</v>
      </c>
      <c r="B16" s="1546"/>
      <c r="C16" s="924">
        <v>-51</v>
      </c>
      <c r="D16" s="925"/>
      <c r="E16" s="924">
        <v>0</v>
      </c>
      <c r="F16" s="925"/>
      <c r="G16" s="924">
        <v>-51</v>
      </c>
      <c r="H16" s="925"/>
      <c r="I16" s="924">
        <v>-55</v>
      </c>
      <c r="J16" s="926"/>
      <c r="K16" s="924">
        <v>0</v>
      </c>
      <c r="L16" s="926"/>
      <c r="M16" s="924">
        <v>0</v>
      </c>
      <c r="N16" s="926"/>
      <c r="O16" s="924">
        <v>0</v>
      </c>
      <c r="P16" s="926"/>
      <c r="Q16" s="924">
        <v>0</v>
      </c>
      <c r="R16" s="926"/>
      <c r="S16" s="924">
        <v>0</v>
      </c>
      <c r="T16" s="925"/>
      <c r="U16" s="924">
        <v>-106</v>
      </c>
    </row>
    <row r="17" spans="1:21" ht="12" customHeight="1" x14ac:dyDescent="0.2">
      <c r="A17" s="1537" t="s">
        <v>27</v>
      </c>
      <c r="B17" s="1537"/>
      <c r="C17" s="688">
        <v>-1</v>
      </c>
      <c r="D17" s="682"/>
      <c r="E17" s="688">
        <v>0</v>
      </c>
      <c r="F17" s="682"/>
      <c r="G17" s="688">
        <v>-1</v>
      </c>
      <c r="H17" s="682"/>
      <c r="I17" s="681">
        <v>0</v>
      </c>
      <c r="J17" s="927"/>
      <c r="K17" s="681">
        <v>0</v>
      </c>
      <c r="L17" s="927"/>
      <c r="M17" s="681">
        <v>0</v>
      </c>
      <c r="N17" s="927"/>
      <c r="O17" s="681">
        <v>0</v>
      </c>
      <c r="P17" s="927"/>
      <c r="Q17" s="681">
        <v>-326</v>
      </c>
      <c r="R17" s="927"/>
      <c r="S17" s="681">
        <v>0</v>
      </c>
      <c r="T17" s="682"/>
      <c r="U17" s="681">
        <v>-327</v>
      </c>
    </row>
    <row r="18" spans="1:21" ht="12" customHeight="1" thickBot="1" x14ac:dyDescent="0.25">
      <c r="A18" s="1538" t="s">
        <v>62</v>
      </c>
      <c r="B18" s="1538"/>
      <c r="C18" s="928">
        <v>2912</v>
      </c>
      <c r="D18" s="929"/>
      <c r="E18" s="928">
        <v>-108</v>
      </c>
      <c r="F18" s="930"/>
      <c r="G18" s="931">
        <v>2804</v>
      </c>
      <c r="H18" s="925"/>
      <c r="I18" s="940"/>
      <c r="J18" s="926"/>
      <c r="K18" s="925"/>
      <c r="L18" s="926"/>
      <c r="M18" s="925"/>
      <c r="N18" s="926"/>
      <c r="O18" s="925"/>
      <c r="P18" s="926"/>
      <c r="Q18" s="925"/>
      <c r="R18" s="926"/>
      <c r="S18" s="925"/>
      <c r="T18" s="925"/>
      <c r="U18" s="925"/>
    </row>
    <row r="19" spans="1:21" ht="12" customHeight="1" thickTop="1" x14ac:dyDescent="0.2">
      <c r="A19" s="1537" t="s">
        <v>12</v>
      </c>
      <c r="B19" s="1537"/>
      <c r="C19" s="667"/>
      <c r="D19" s="1265"/>
      <c r="E19" s="667"/>
      <c r="F19" s="1265"/>
      <c r="G19" s="681">
        <v>1533</v>
      </c>
      <c r="H19" s="682"/>
      <c r="I19" s="681">
        <v>42</v>
      </c>
      <c r="J19" s="927"/>
      <c r="K19" s="681">
        <v>514</v>
      </c>
      <c r="L19" s="927"/>
      <c r="M19" s="681">
        <v>83</v>
      </c>
      <c r="N19" s="927"/>
      <c r="O19" s="681">
        <v>917</v>
      </c>
      <c r="P19" s="927"/>
      <c r="Q19" s="681">
        <v>70</v>
      </c>
      <c r="R19" s="927"/>
      <c r="S19" s="681">
        <v>0</v>
      </c>
      <c r="T19" s="682"/>
      <c r="U19" s="681">
        <v>3159</v>
      </c>
    </row>
    <row r="20" spans="1:21" ht="12" customHeight="1" x14ac:dyDescent="0.2">
      <c r="A20" s="1532" t="s">
        <v>63</v>
      </c>
      <c r="B20" s="1532"/>
      <c r="C20" s="932"/>
      <c r="D20" s="932"/>
      <c r="E20" s="932"/>
      <c r="F20" s="932"/>
      <c r="G20" s="924">
        <v>1470</v>
      </c>
      <c r="H20" s="925"/>
      <c r="I20" s="924">
        <v>32</v>
      </c>
      <c r="J20" s="926"/>
      <c r="K20" s="924">
        <v>1</v>
      </c>
      <c r="L20" s="926"/>
      <c r="M20" s="924">
        <v>12</v>
      </c>
      <c r="N20" s="926"/>
      <c r="O20" s="924">
        <v>346</v>
      </c>
      <c r="P20" s="926"/>
      <c r="Q20" s="924">
        <v>24</v>
      </c>
      <c r="R20" s="926"/>
      <c r="S20" s="924">
        <v>0</v>
      </c>
      <c r="T20" s="925"/>
      <c r="U20" s="924">
        <v>1885</v>
      </c>
    </row>
    <row r="21" spans="1:21" ht="12" customHeight="1" x14ac:dyDescent="0.2">
      <c r="A21" s="1537" t="s">
        <v>29</v>
      </c>
      <c r="B21" s="1537"/>
      <c r="C21" s="1265"/>
      <c r="D21" s="1265"/>
      <c r="E21" s="1265"/>
      <c r="F21" s="1265"/>
      <c r="G21" s="681">
        <v>0</v>
      </c>
      <c r="H21" s="682"/>
      <c r="I21" s="681">
        <v>0</v>
      </c>
      <c r="J21" s="927"/>
      <c r="K21" s="681">
        <v>0</v>
      </c>
      <c r="L21" s="927"/>
      <c r="M21" s="681">
        <v>0</v>
      </c>
      <c r="N21" s="927"/>
      <c r="O21" s="681">
        <v>6</v>
      </c>
      <c r="P21" s="927"/>
      <c r="Q21" s="681">
        <v>0</v>
      </c>
      <c r="R21" s="927"/>
      <c r="S21" s="681">
        <v>0</v>
      </c>
      <c r="T21" s="682"/>
      <c r="U21" s="681">
        <v>6</v>
      </c>
    </row>
    <row r="22" spans="1:21" ht="12" customHeight="1" x14ac:dyDescent="0.2">
      <c r="A22" s="1532" t="s">
        <v>64</v>
      </c>
      <c r="B22" s="1532"/>
      <c r="C22" s="932"/>
      <c r="D22" s="932"/>
      <c r="E22" s="932"/>
      <c r="F22" s="932"/>
      <c r="G22" s="924">
        <v>-1196</v>
      </c>
      <c r="H22" s="925"/>
      <c r="I22" s="924">
        <v>18</v>
      </c>
      <c r="J22" s="926"/>
      <c r="K22" s="924">
        <v>-53</v>
      </c>
      <c r="L22" s="926"/>
      <c r="M22" s="924">
        <v>-35</v>
      </c>
      <c r="N22" s="926"/>
      <c r="O22" s="924">
        <v>-73</v>
      </c>
      <c r="P22" s="926"/>
      <c r="Q22" s="924">
        <v>97</v>
      </c>
      <c r="R22" s="926"/>
      <c r="S22" s="924">
        <v>0</v>
      </c>
      <c r="T22" s="925"/>
      <c r="U22" s="924">
        <v>-1242</v>
      </c>
    </row>
    <row r="23" spans="1:21" ht="12" customHeight="1" x14ac:dyDescent="0.2">
      <c r="A23" s="1537" t="s">
        <v>31</v>
      </c>
      <c r="B23" s="1537"/>
      <c r="C23" s="1265"/>
      <c r="D23" s="1265"/>
      <c r="E23" s="1265"/>
      <c r="F23" s="1265"/>
      <c r="G23" s="688">
        <v>0</v>
      </c>
      <c r="H23" s="682"/>
      <c r="I23" s="688">
        <v>0</v>
      </c>
      <c r="J23" s="927"/>
      <c r="K23" s="688">
        <v>0</v>
      </c>
      <c r="L23" s="927"/>
      <c r="M23" s="688">
        <v>0</v>
      </c>
      <c r="N23" s="927"/>
      <c r="O23" s="688">
        <v>0</v>
      </c>
      <c r="P23" s="927"/>
      <c r="Q23" s="688">
        <v>-169</v>
      </c>
      <c r="R23" s="927"/>
      <c r="S23" s="688">
        <v>0</v>
      </c>
      <c r="T23" s="682"/>
      <c r="U23" s="688">
        <v>-169</v>
      </c>
    </row>
    <row r="24" spans="1:21" ht="12" customHeight="1" x14ac:dyDescent="0.2">
      <c r="A24" s="1538" t="s">
        <v>65</v>
      </c>
      <c r="B24" s="1538"/>
      <c r="C24" s="932"/>
      <c r="D24" s="932"/>
      <c r="E24" s="932"/>
      <c r="F24" s="932"/>
      <c r="G24" s="919">
        <v>4611</v>
      </c>
      <c r="H24" s="929"/>
      <c r="I24" s="919">
        <v>-77</v>
      </c>
      <c r="J24" s="926"/>
      <c r="K24" s="919">
        <v>247</v>
      </c>
      <c r="L24" s="926"/>
      <c r="M24" s="919">
        <v>124</v>
      </c>
      <c r="N24" s="926"/>
      <c r="O24" s="919">
        <v>282</v>
      </c>
      <c r="P24" s="926"/>
      <c r="Q24" s="919">
        <v>-509</v>
      </c>
      <c r="R24" s="926"/>
      <c r="S24" s="919">
        <v>0</v>
      </c>
      <c r="T24" s="929"/>
      <c r="U24" s="919">
        <v>4678</v>
      </c>
    </row>
    <row r="25" spans="1:21" ht="12" customHeight="1" x14ac:dyDescent="0.2">
      <c r="A25" s="1537" t="s">
        <v>66</v>
      </c>
      <c r="B25" s="1537"/>
      <c r="C25" s="1265"/>
      <c r="D25" s="1265"/>
      <c r="E25" s="1265"/>
      <c r="F25" s="1265"/>
      <c r="G25" s="681">
        <v>-1161</v>
      </c>
      <c r="H25" s="682"/>
      <c r="I25" s="681">
        <v>-25</v>
      </c>
      <c r="J25" s="927"/>
      <c r="K25" s="681">
        <v>0</v>
      </c>
      <c r="L25" s="927"/>
      <c r="M25" s="681">
        <v>-9</v>
      </c>
      <c r="N25" s="927"/>
      <c r="O25" s="681">
        <v>-274</v>
      </c>
      <c r="P25" s="927"/>
      <c r="Q25" s="681">
        <v>-19</v>
      </c>
      <c r="R25" s="927"/>
      <c r="S25" s="681">
        <v>0</v>
      </c>
      <c r="T25" s="682"/>
      <c r="U25" s="681">
        <v>-1488</v>
      </c>
    </row>
    <row r="26" spans="1:21" ht="12" customHeight="1" x14ac:dyDescent="0.2">
      <c r="A26" s="1532" t="s">
        <v>480</v>
      </c>
      <c r="B26" s="1532"/>
      <c r="C26" s="1532"/>
      <c r="D26" s="932"/>
      <c r="E26" s="932"/>
      <c r="F26" s="932"/>
      <c r="G26" s="924">
        <v>0</v>
      </c>
      <c r="H26" s="925"/>
      <c r="I26" s="924">
        <v>0</v>
      </c>
      <c r="J26" s="926"/>
      <c r="K26" s="924">
        <v>0</v>
      </c>
      <c r="L26" s="926"/>
      <c r="M26" s="924">
        <v>0</v>
      </c>
      <c r="N26" s="926"/>
      <c r="O26" s="924">
        <v>0</v>
      </c>
      <c r="P26" s="926"/>
      <c r="Q26" s="924">
        <v>90</v>
      </c>
      <c r="R26" s="926"/>
      <c r="S26" s="924">
        <v>0</v>
      </c>
      <c r="T26" s="925"/>
      <c r="U26" s="924">
        <v>90</v>
      </c>
    </row>
    <row r="27" spans="1:21" ht="12" customHeight="1" x14ac:dyDescent="0.2">
      <c r="A27" s="1537" t="s">
        <v>67</v>
      </c>
      <c r="B27" s="1537"/>
      <c r="C27" s="1537"/>
      <c r="D27" s="1265"/>
      <c r="E27" s="1265"/>
      <c r="F27" s="1265"/>
      <c r="G27" s="681">
        <v>0</v>
      </c>
      <c r="H27" s="682"/>
      <c r="I27" s="681">
        <v>0</v>
      </c>
      <c r="J27" s="927"/>
      <c r="K27" s="681">
        <v>9</v>
      </c>
      <c r="L27" s="927"/>
      <c r="M27" s="681">
        <v>0</v>
      </c>
      <c r="N27" s="927"/>
      <c r="O27" s="681">
        <v>6</v>
      </c>
      <c r="P27" s="927"/>
      <c r="Q27" s="681">
        <v>0</v>
      </c>
      <c r="R27" s="927"/>
      <c r="S27" s="681">
        <v>0</v>
      </c>
      <c r="T27" s="682"/>
      <c r="U27" s="681">
        <v>15</v>
      </c>
    </row>
    <row r="28" spans="1:21" ht="23.25" customHeight="1" x14ac:dyDescent="0.2">
      <c r="A28" s="1532" t="s">
        <v>539</v>
      </c>
      <c r="B28" s="1532"/>
      <c r="C28" s="1532"/>
      <c r="D28" s="1532"/>
      <c r="E28" s="1532"/>
      <c r="F28" s="1532"/>
      <c r="G28" s="924">
        <v>0</v>
      </c>
      <c r="H28" s="925"/>
      <c r="I28" s="924">
        <v>0</v>
      </c>
      <c r="J28" s="926"/>
      <c r="K28" s="924">
        <v>5</v>
      </c>
      <c r="L28" s="926"/>
      <c r="M28" s="924">
        <v>0</v>
      </c>
      <c r="N28" s="926"/>
      <c r="O28" s="924">
        <v>0</v>
      </c>
      <c r="P28" s="926"/>
      <c r="Q28" s="924">
        <v>0</v>
      </c>
      <c r="R28" s="926"/>
      <c r="S28" s="924">
        <v>0</v>
      </c>
      <c r="T28" s="925"/>
      <c r="U28" s="924">
        <v>5</v>
      </c>
    </row>
    <row r="29" spans="1:21" ht="12" customHeight="1" x14ac:dyDescent="0.2">
      <c r="A29" s="1537" t="s">
        <v>68</v>
      </c>
      <c r="B29" s="1537"/>
      <c r="C29" s="1537"/>
      <c r="D29" s="1537"/>
      <c r="E29" s="1537"/>
      <c r="F29" s="1537"/>
      <c r="G29" s="681">
        <v>-2</v>
      </c>
      <c r="H29" s="682"/>
      <c r="I29" s="681">
        <v>0</v>
      </c>
      <c r="J29" s="927"/>
      <c r="K29" s="681">
        <v>0</v>
      </c>
      <c r="L29" s="927"/>
      <c r="M29" s="681">
        <v>0</v>
      </c>
      <c r="N29" s="927"/>
      <c r="O29" s="681">
        <v>0</v>
      </c>
      <c r="P29" s="927"/>
      <c r="Q29" s="681">
        <v>0</v>
      </c>
      <c r="R29" s="927"/>
      <c r="S29" s="681">
        <v>0</v>
      </c>
      <c r="T29" s="682"/>
      <c r="U29" s="681">
        <v>-2</v>
      </c>
    </row>
    <row r="30" spans="1:21" ht="12" customHeight="1" x14ac:dyDescent="0.2">
      <c r="A30" s="1532" t="s">
        <v>522</v>
      </c>
      <c r="B30" s="1532"/>
      <c r="C30" s="1532"/>
      <c r="D30" s="1532"/>
      <c r="E30" s="1532"/>
      <c r="F30" s="1532"/>
      <c r="G30" s="924">
        <v>3</v>
      </c>
      <c r="H30" s="925"/>
      <c r="I30" s="924">
        <v>97</v>
      </c>
      <c r="J30" s="926"/>
      <c r="K30" s="924">
        <v>0</v>
      </c>
      <c r="L30" s="926"/>
      <c r="M30" s="924">
        <v>0</v>
      </c>
      <c r="N30" s="926"/>
      <c r="O30" s="924">
        <v>0</v>
      </c>
      <c r="P30" s="926"/>
      <c r="Q30" s="924">
        <v>0</v>
      </c>
      <c r="R30" s="926"/>
      <c r="S30" s="924">
        <v>0</v>
      </c>
      <c r="T30" s="925"/>
      <c r="U30" s="924">
        <v>100</v>
      </c>
    </row>
    <row r="31" spans="1:21" s="289" customFormat="1" ht="12" customHeight="1" x14ac:dyDescent="0.2">
      <c r="A31" s="1537" t="s">
        <v>526</v>
      </c>
      <c r="B31" s="1537"/>
      <c r="C31" s="1265"/>
      <c r="D31" s="1265"/>
      <c r="E31" s="1265"/>
      <c r="F31" s="1265"/>
      <c r="G31" s="681">
        <v>40</v>
      </c>
      <c r="H31" s="682"/>
      <c r="I31" s="681">
        <v>43</v>
      </c>
      <c r="J31" s="927"/>
      <c r="K31" s="681">
        <v>0</v>
      </c>
      <c r="L31" s="927"/>
      <c r="M31" s="681">
        <v>0</v>
      </c>
      <c r="N31" s="927"/>
      <c r="O31" s="681">
        <v>0</v>
      </c>
      <c r="P31" s="927"/>
      <c r="Q31" s="681">
        <v>0</v>
      </c>
      <c r="R31" s="927"/>
      <c r="S31" s="681">
        <v>0</v>
      </c>
      <c r="T31" s="682"/>
      <c r="U31" s="681">
        <v>83</v>
      </c>
    </row>
    <row r="32" spans="1:21" ht="12" customHeight="1" x14ac:dyDescent="0.2">
      <c r="A32" s="1546" t="s">
        <v>40</v>
      </c>
      <c r="B32" s="1546"/>
      <c r="C32" s="932"/>
      <c r="D32" s="932"/>
      <c r="E32" s="932"/>
      <c r="F32" s="932"/>
      <c r="G32" s="924">
        <v>0</v>
      </c>
      <c r="H32" s="925"/>
      <c r="I32" s="924">
        <v>0</v>
      </c>
      <c r="J32" s="926"/>
      <c r="K32" s="924">
        <v>0</v>
      </c>
      <c r="L32" s="926"/>
      <c r="M32" s="924">
        <v>0</v>
      </c>
      <c r="N32" s="926"/>
      <c r="O32" s="924">
        <v>-4</v>
      </c>
      <c r="P32" s="926"/>
      <c r="Q32" s="924">
        <v>0</v>
      </c>
      <c r="R32" s="926"/>
      <c r="S32" s="924">
        <v>0</v>
      </c>
      <c r="T32" s="925"/>
      <c r="U32" s="924">
        <v>-4</v>
      </c>
    </row>
    <row r="33" spans="1:21" s="288" customFormat="1" ht="12" customHeight="1" thickBot="1" x14ac:dyDescent="0.25">
      <c r="A33" s="1539" t="s">
        <v>69</v>
      </c>
      <c r="B33" s="1539"/>
      <c r="C33" s="1265"/>
      <c r="D33" s="1265"/>
      <c r="E33" s="1265"/>
      <c r="F33" s="1265"/>
      <c r="G33" s="695">
        <v>3491</v>
      </c>
      <c r="H33" s="680"/>
      <c r="I33" s="695">
        <v>38</v>
      </c>
      <c r="J33" s="933" t="s">
        <v>333</v>
      </c>
      <c r="K33" s="695">
        <v>261</v>
      </c>
      <c r="L33" s="933" t="s">
        <v>333</v>
      </c>
      <c r="M33" s="695">
        <v>115</v>
      </c>
      <c r="N33" s="933" t="s">
        <v>333</v>
      </c>
      <c r="O33" s="695">
        <v>10</v>
      </c>
      <c r="P33" s="933" t="s">
        <v>333</v>
      </c>
      <c r="Q33" s="695">
        <v>-438</v>
      </c>
      <c r="R33" s="933" t="s">
        <v>333</v>
      </c>
      <c r="S33" s="695">
        <v>0</v>
      </c>
      <c r="T33" s="680"/>
      <c r="U33" s="695">
        <v>3477</v>
      </c>
    </row>
    <row r="34" spans="1:21" s="135" customFormat="1" ht="12" customHeight="1" thickTop="1" x14ac:dyDescent="0.2">
      <c r="A34" s="1263"/>
      <c r="B34" s="1263"/>
      <c r="C34" s="1265"/>
      <c r="D34" s="1265"/>
      <c r="E34" s="1265"/>
      <c r="F34" s="1265"/>
      <c r="G34" s="941"/>
      <c r="H34" s="680"/>
      <c r="I34" s="941"/>
      <c r="J34" s="933"/>
      <c r="K34" s="941"/>
      <c r="L34" s="933"/>
      <c r="M34" s="941"/>
      <c r="N34" s="933"/>
      <c r="O34" s="941"/>
      <c r="P34" s="933"/>
      <c r="Q34" s="941"/>
      <c r="R34" s="933"/>
      <c r="S34" s="941"/>
      <c r="T34" s="680"/>
      <c r="U34" s="941"/>
    </row>
    <row r="35" spans="1:21" ht="12" customHeight="1" x14ac:dyDescent="0.2">
      <c r="A35" s="1265"/>
      <c r="B35" s="1265"/>
      <c r="C35" s="1550" t="s">
        <v>633</v>
      </c>
      <c r="D35" s="1550"/>
      <c r="E35" s="1550"/>
      <c r="F35" s="1550"/>
      <c r="G35" s="1550"/>
      <c r="H35" s="1550"/>
      <c r="I35" s="1550"/>
      <c r="J35" s="1550"/>
      <c r="K35" s="1550"/>
      <c r="L35" s="1550"/>
      <c r="M35" s="1550"/>
      <c r="N35" s="1550"/>
      <c r="O35" s="1550"/>
      <c r="P35" s="1550"/>
      <c r="Q35" s="1550"/>
      <c r="R35" s="1550"/>
      <c r="S35" s="1550"/>
      <c r="T35" s="1550"/>
      <c r="U35" s="1550"/>
    </row>
    <row r="36" spans="1:21" ht="12" customHeight="1" x14ac:dyDescent="0.2">
      <c r="A36" s="1532" t="s">
        <v>48</v>
      </c>
      <c r="B36" s="1532"/>
      <c r="C36" s="919">
        <v>32950</v>
      </c>
      <c r="D36" s="919"/>
      <c r="E36" s="919">
        <v>0</v>
      </c>
      <c r="F36" s="919"/>
      <c r="G36" s="919">
        <v>32950</v>
      </c>
      <c r="H36" s="919"/>
      <c r="I36" s="919">
        <v>1098</v>
      </c>
      <c r="J36" s="920"/>
      <c r="K36" s="919">
        <v>1315</v>
      </c>
      <c r="L36" s="920"/>
      <c r="M36" s="919">
        <v>1135</v>
      </c>
      <c r="N36" s="920"/>
      <c r="O36" s="919">
        <v>15</v>
      </c>
      <c r="P36" s="920"/>
      <c r="Q36" s="919">
        <v>0</v>
      </c>
      <c r="R36" s="920"/>
      <c r="S36" s="919">
        <v>0</v>
      </c>
      <c r="T36" s="919"/>
      <c r="U36" s="919">
        <v>36513</v>
      </c>
    </row>
    <row r="37" spans="1:21" ht="12" customHeight="1" x14ac:dyDescent="0.2">
      <c r="A37" s="1537" t="s">
        <v>58</v>
      </c>
      <c r="B37" s="1537"/>
      <c r="C37" s="681">
        <v>0</v>
      </c>
      <c r="D37" s="682"/>
      <c r="E37" s="681">
        <v>0</v>
      </c>
      <c r="F37" s="682"/>
      <c r="G37" s="681">
        <v>0</v>
      </c>
      <c r="H37" s="682"/>
      <c r="I37" s="681">
        <v>122</v>
      </c>
      <c r="J37" s="927"/>
      <c r="K37" s="681">
        <v>0</v>
      </c>
      <c r="L37" s="927"/>
      <c r="M37" s="681">
        <v>0</v>
      </c>
      <c r="N37" s="927"/>
      <c r="O37" s="681">
        <v>0</v>
      </c>
      <c r="P37" s="927"/>
      <c r="Q37" s="681">
        <v>0</v>
      </c>
      <c r="R37" s="927"/>
      <c r="S37" s="681">
        <v>-122</v>
      </c>
      <c r="T37" s="682"/>
      <c r="U37" s="681">
        <v>0</v>
      </c>
    </row>
    <row r="38" spans="1:21" ht="12" customHeight="1" x14ac:dyDescent="0.2">
      <c r="A38" s="1532" t="s">
        <v>59</v>
      </c>
      <c r="B38" s="1532"/>
      <c r="C38" s="924">
        <v>738</v>
      </c>
      <c r="D38" s="925"/>
      <c r="E38" s="924">
        <v>0</v>
      </c>
      <c r="F38" s="925"/>
      <c r="G38" s="924">
        <v>738</v>
      </c>
      <c r="H38" s="925"/>
      <c r="I38" s="924">
        <v>82</v>
      </c>
      <c r="J38" s="926"/>
      <c r="K38" s="924">
        <v>119</v>
      </c>
      <c r="L38" s="926"/>
      <c r="M38" s="924">
        <v>0</v>
      </c>
      <c r="N38" s="926"/>
      <c r="O38" s="924">
        <v>0</v>
      </c>
      <c r="P38" s="926"/>
      <c r="Q38" s="924">
        <v>0</v>
      </c>
      <c r="R38" s="926"/>
      <c r="S38" s="924">
        <v>0</v>
      </c>
      <c r="T38" s="925"/>
      <c r="U38" s="924">
        <v>939</v>
      </c>
    </row>
    <row r="39" spans="1:21" ht="12" customHeight="1" x14ac:dyDescent="0.2">
      <c r="A39" s="1537" t="s">
        <v>60</v>
      </c>
      <c r="B39" s="1537"/>
      <c r="C39" s="681">
        <v>-22348</v>
      </c>
      <c r="D39" s="682"/>
      <c r="E39" s="681">
        <v>-87</v>
      </c>
      <c r="F39" s="682"/>
      <c r="G39" s="681">
        <v>-22435</v>
      </c>
      <c r="H39" s="682"/>
      <c r="I39" s="681">
        <v>-350</v>
      </c>
      <c r="J39" s="927"/>
      <c r="K39" s="681">
        <v>0</v>
      </c>
      <c r="L39" s="927"/>
      <c r="M39" s="681">
        <v>0</v>
      </c>
      <c r="N39" s="927"/>
      <c r="O39" s="681">
        <v>0</v>
      </c>
      <c r="P39" s="927"/>
      <c r="Q39" s="681">
        <v>0</v>
      </c>
      <c r="R39" s="927"/>
      <c r="S39" s="681">
        <v>7</v>
      </c>
      <c r="T39" s="682"/>
      <c r="U39" s="681">
        <v>-22778</v>
      </c>
    </row>
    <row r="40" spans="1:21" ht="12" customHeight="1" x14ac:dyDescent="0.2">
      <c r="A40" s="1532" t="s">
        <v>61</v>
      </c>
      <c r="B40" s="1532"/>
      <c r="C40" s="924">
        <v>0</v>
      </c>
      <c r="D40" s="925"/>
      <c r="E40" s="924">
        <v>0</v>
      </c>
      <c r="F40" s="925"/>
      <c r="G40" s="924">
        <v>0</v>
      </c>
      <c r="H40" s="925"/>
      <c r="I40" s="924">
        <v>0</v>
      </c>
      <c r="J40" s="926"/>
      <c r="K40" s="924">
        <v>-1094</v>
      </c>
      <c r="L40" s="926"/>
      <c r="M40" s="924">
        <v>-630</v>
      </c>
      <c r="N40" s="926"/>
      <c r="O40" s="924">
        <v>-903</v>
      </c>
      <c r="P40" s="926"/>
      <c r="Q40" s="924">
        <v>0</v>
      </c>
      <c r="R40" s="926"/>
      <c r="S40" s="924">
        <v>0</v>
      </c>
      <c r="T40" s="925"/>
      <c r="U40" s="924">
        <v>-2627</v>
      </c>
    </row>
    <row r="41" spans="1:21" ht="12" customHeight="1" x14ac:dyDescent="0.2">
      <c r="A41" s="1537" t="s">
        <v>23</v>
      </c>
      <c r="B41" s="1537"/>
      <c r="C41" s="681">
        <v>-4475</v>
      </c>
      <c r="D41" s="682"/>
      <c r="E41" s="681">
        <v>0</v>
      </c>
      <c r="F41" s="682"/>
      <c r="G41" s="681">
        <v>-4475</v>
      </c>
      <c r="H41" s="682"/>
      <c r="I41" s="681">
        <v>-463</v>
      </c>
      <c r="J41" s="927"/>
      <c r="K41" s="681">
        <v>-132</v>
      </c>
      <c r="L41" s="927"/>
      <c r="M41" s="681">
        <v>-145</v>
      </c>
      <c r="N41" s="927"/>
      <c r="O41" s="681">
        <v>-7</v>
      </c>
      <c r="P41" s="927"/>
      <c r="Q41" s="681">
        <v>0</v>
      </c>
      <c r="R41" s="927"/>
      <c r="S41" s="681">
        <v>0</v>
      </c>
      <c r="T41" s="682"/>
      <c r="U41" s="681">
        <v>-5222</v>
      </c>
    </row>
    <row r="42" spans="1:21" ht="12" customHeight="1" x14ac:dyDescent="0.2">
      <c r="A42" s="1532" t="s">
        <v>24</v>
      </c>
      <c r="B42" s="1532"/>
      <c r="C42" s="924">
        <v>-4451</v>
      </c>
      <c r="D42" s="925"/>
      <c r="E42" s="924">
        <v>-3</v>
      </c>
      <c r="F42" s="925"/>
      <c r="G42" s="924">
        <v>-4454</v>
      </c>
      <c r="H42" s="925"/>
      <c r="I42" s="924">
        <v>-505</v>
      </c>
      <c r="J42" s="926"/>
      <c r="K42" s="924">
        <v>-361</v>
      </c>
      <c r="L42" s="926"/>
      <c r="M42" s="924">
        <v>-278</v>
      </c>
      <c r="N42" s="926"/>
      <c r="O42" s="924">
        <v>-31</v>
      </c>
      <c r="P42" s="926"/>
      <c r="Q42" s="924">
        <v>-80</v>
      </c>
      <c r="R42" s="926"/>
      <c r="S42" s="924">
        <v>115</v>
      </c>
      <c r="T42" s="925"/>
      <c r="U42" s="924">
        <v>-5594</v>
      </c>
    </row>
    <row r="43" spans="1:21" ht="12" customHeight="1" x14ac:dyDescent="0.2">
      <c r="A43" s="1537" t="s">
        <v>25</v>
      </c>
      <c r="B43" s="1537"/>
      <c r="C43" s="681">
        <v>0</v>
      </c>
      <c r="D43" s="682"/>
      <c r="E43" s="681">
        <v>0</v>
      </c>
      <c r="F43" s="682"/>
      <c r="G43" s="681">
        <v>0</v>
      </c>
      <c r="H43" s="682"/>
      <c r="I43" s="681">
        <v>0</v>
      </c>
      <c r="J43" s="927"/>
      <c r="K43" s="681">
        <v>0</v>
      </c>
      <c r="L43" s="927"/>
      <c r="M43" s="681">
        <v>0</v>
      </c>
      <c r="N43" s="927"/>
      <c r="O43" s="681">
        <v>0</v>
      </c>
      <c r="P43" s="927"/>
      <c r="Q43" s="681">
        <v>-468</v>
      </c>
      <c r="R43" s="927"/>
      <c r="S43" s="681">
        <v>0</v>
      </c>
      <c r="T43" s="682"/>
      <c r="U43" s="681">
        <v>-468</v>
      </c>
    </row>
    <row r="44" spans="1:21" ht="12" customHeight="1" x14ac:dyDescent="0.2">
      <c r="A44" s="1532" t="s">
        <v>26</v>
      </c>
      <c r="B44" s="1532"/>
      <c r="C44" s="924">
        <v>-60</v>
      </c>
      <c r="D44" s="925"/>
      <c r="E44" s="924">
        <v>0</v>
      </c>
      <c r="F44" s="925"/>
      <c r="G44" s="924">
        <v>-60</v>
      </c>
      <c r="H44" s="925"/>
      <c r="I44" s="924">
        <v>-4</v>
      </c>
      <c r="J44" s="926"/>
      <c r="K44" s="924">
        <v>-3</v>
      </c>
      <c r="L44" s="926"/>
      <c r="M44" s="924">
        <v>0</v>
      </c>
      <c r="N44" s="926"/>
      <c r="O44" s="924">
        <v>0</v>
      </c>
      <c r="P44" s="926"/>
      <c r="Q44" s="924">
        <v>0</v>
      </c>
      <c r="R44" s="926"/>
      <c r="S44" s="924">
        <v>0</v>
      </c>
      <c r="T44" s="925"/>
      <c r="U44" s="924">
        <v>-67</v>
      </c>
    </row>
    <row r="45" spans="1:21" ht="12" customHeight="1" x14ac:dyDescent="0.2">
      <c r="A45" s="1537" t="s">
        <v>520</v>
      </c>
      <c r="B45" s="1537"/>
      <c r="C45" s="681">
        <v>-11</v>
      </c>
      <c r="D45" s="682"/>
      <c r="E45" s="681">
        <v>0</v>
      </c>
      <c r="F45" s="682"/>
      <c r="G45" s="681">
        <v>-11</v>
      </c>
      <c r="H45" s="682"/>
      <c r="I45" s="681">
        <v>-94</v>
      </c>
      <c r="J45" s="927"/>
      <c r="K45" s="681">
        <v>0</v>
      </c>
      <c r="L45" s="927"/>
      <c r="M45" s="681">
        <v>0</v>
      </c>
      <c r="N45" s="927"/>
      <c r="O45" s="681">
        <v>0</v>
      </c>
      <c r="P45" s="927"/>
      <c r="Q45" s="681">
        <v>0</v>
      </c>
      <c r="R45" s="927"/>
      <c r="S45" s="681">
        <v>0</v>
      </c>
      <c r="T45" s="682"/>
      <c r="U45" s="681">
        <v>-105</v>
      </c>
    </row>
    <row r="46" spans="1:21" ht="12" customHeight="1" x14ac:dyDescent="0.2">
      <c r="A46" s="1532" t="s">
        <v>27</v>
      </c>
      <c r="B46" s="1532"/>
      <c r="C46" s="936">
        <v>0</v>
      </c>
      <c r="D46" s="925"/>
      <c r="E46" s="924">
        <v>0</v>
      </c>
      <c r="F46" s="925"/>
      <c r="G46" s="936">
        <v>0</v>
      </c>
      <c r="H46" s="925"/>
      <c r="I46" s="924">
        <v>0</v>
      </c>
      <c r="J46" s="926"/>
      <c r="K46" s="924">
        <v>0</v>
      </c>
      <c r="L46" s="926"/>
      <c r="M46" s="924">
        <v>0</v>
      </c>
      <c r="N46" s="926"/>
      <c r="O46" s="924">
        <v>0</v>
      </c>
      <c r="P46" s="926"/>
      <c r="Q46" s="924">
        <v>-332</v>
      </c>
      <c r="R46" s="926"/>
      <c r="S46" s="924">
        <v>0</v>
      </c>
      <c r="T46" s="925"/>
      <c r="U46" s="924">
        <v>-332</v>
      </c>
    </row>
    <row r="47" spans="1:21" ht="12" customHeight="1" thickBot="1" x14ac:dyDescent="0.25">
      <c r="A47" s="1541" t="s">
        <v>62</v>
      </c>
      <c r="B47" s="1541"/>
      <c r="C47" s="695">
        <v>2343</v>
      </c>
      <c r="D47" s="680"/>
      <c r="E47" s="695">
        <v>-90</v>
      </c>
      <c r="F47" s="582"/>
      <c r="G47" s="685">
        <v>2253</v>
      </c>
      <c r="H47" s="682"/>
      <c r="I47" s="682"/>
      <c r="J47" s="927"/>
      <c r="K47" s="682"/>
      <c r="L47" s="927"/>
      <c r="M47" s="682"/>
      <c r="N47" s="927"/>
      <c r="O47" s="682"/>
      <c r="P47" s="927"/>
      <c r="Q47" s="682"/>
      <c r="R47" s="927"/>
      <c r="S47" s="682"/>
      <c r="T47" s="682"/>
      <c r="U47" s="682"/>
    </row>
    <row r="48" spans="1:21" ht="12" customHeight="1" thickTop="1" x14ac:dyDescent="0.2">
      <c r="A48" s="1532" t="s">
        <v>12</v>
      </c>
      <c r="B48" s="1532"/>
      <c r="C48" s="937"/>
      <c r="D48" s="932"/>
      <c r="E48" s="937"/>
      <c r="F48" s="932"/>
      <c r="G48" s="924">
        <v>1464</v>
      </c>
      <c r="H48" s="925"/>
      <c r="I48" s="924">
        <v>27</v>
      </c>
      <c r="J48" s="926"/>
      <c r="K48" s="924">
        <v>505</v>
      </c>
      <c r="L48" s="926"/>
      <c r="M48" s="924">
        <v>77</v>
      </c>
      <c r="N48" s="926"/>
      <c r="O48" s="924">
        <v>1096</v>
      </c>
      <c r="P48" s="926"/>
      <c r="Q48" s="924">
        <v>71</v>
      </c>
      <c r="R48" s="926"/>
      <c r="S48" s="924">
        <v>0</v>
      </c>
      <c r="T48" s="925"/>
      <c r="U48" s="924">
        <v>3240</v>
      </c>
    </row>
    <row r="49" spans="1:21" ht="12" customHeight="1" x14ac:dyDescent="0.2">
      <c r="A49" s="1537" t="s">
        <v>63</v>
      </c>
      <c r="B49" s="1537"/>
      <c r="C49" s="1265"/>
      <c r="D49" s="1265"/>
      <c r="E49" s="1265"/>
      <c r="F49" s="1265"/>
      <c r="G49" s="681">
        <v>-639</v>
      </c>
      <c r="H49" s="682"/>
      <c r="I49" s="681">
        <v>-11</v>
      </c>
      <c r="J49" s="927"/>
      <c r="K49" s="681">
        <v>-14</v>
      </c>
      <c r="L49" s="927"/>
      <c r="M49" s="681">
        <v>-9</v>
      </c>
      <c r="N49" s="927"/>
      <c r="O49" s="681">
        <v>-166</v>
      </c>
      <c r="P49" s="927"/>
      <c r="Q49" s="681">
        <v>-38</v>
      </c>
      <c r="R49" s="927"/>
      <c r="S49" s="681">
        <v>0</v>
      </c>
      <c r="T49" s="682"/>
      <c r="U49" s="681">
        <v>-877</v>
      </c>
    </row>
    <row r="50" spans="1:21" ht="12" customHeight="1" x14ac:dyDescent="0.2">
      <c r="A50" s="1532" t="s">
        <v>29</v>
      </c>
      <c r="B50" s="1532"/>
      <c r="C50" s="932"/>
      <c r="D50" s="932"/>
      <c r="E50" s="932"/>
      <c r="F50" s="932"/>
      <c r="G50" s="924">
        <v>0</v>
      </c>
      <c r="H50" s="925"/>
      <c r="I50" s="924">
        <v>0</v>
      </c>
      <c r="J50" s="926"/>
      <c r="K50" s="924">
        <v>0</v>
      </c>
      <c r="L50" s="926"/>
      <c r="M50" s="924">
        <v>0</v>
      </c>
      <c r="N50" s="926"/>
      <c r="O50" s="924">
        <v>6</v>
      </c>
      <c r="P50" s="926"/>
      <c r="Q50" s="924">
        <v>0</v>
      </c>
      <c r="R50" s="926"/>
      <c r="S50" s="924">
        <v>0</v>
      </c>
      <c r="T50" s="925"/>
      <c r="U50" s="924">
        <v>6</v>
      </c>
    </row>
    <row r="51" spans="1:21" ht="12" customHeight="1" x14ac:dyDescent="0.2">
      <c r="A51" s="1537" t="s">
        <v>64</v>
      </c>
      <c r="B51" s="1537"/>
      <c r="C51" s="1265"/>
      <c r="D51" s="1265"/>
      <c r="E51" s="1265"/>
      <c r="F51" s="1265"/>
      <c r="G51" s="681">
        <v>-613</v>
      </c>
      <c r="H51" s="682"/>
      <c r="I51" s="681">
        <v>19</v>
      </c>
      <c r="J51" s="927"/>
      <c r="K51" s="681">
        <v>-75</v>
      </c>
      <c r="L51" s="927"/>
      <c r="M51" s="681">
        <v>-32</v>
      </c>
      <c r="N51" s="927"/>
      <c r="O51" s="681">
        <v>66</v>
      </c>
      <c r="P51" s="927"/>
      <c r="Q51" s="681">
        <v>167</v>
      </c>
      <c r="R51" s="927"/>
      <c r="S51" s="681">
        <v>0</v>
      </c>
      <c r="T51" s="682"/>
      <c r="U51" s="681">
        <v>-468</v>
      </c>
    </row>
    <row r="52" spans="1:21" ht="12" customHeight="1" x14ac:dyDescent="0.2">
      <c r="A52" s="1532" t="s">
        <v>31</v>
      </c>
      <c r="B52" s="1532"/>
      <c r="C52" s="932"/>
      <c r="D52" s="932"/>
      <c r="E52" s="932"/>
      <c r="F52" s="932"/>
      <c r="G52" s="936">
        <v>0</v>
      </c>
      <c r="H52" s="925"/>
      <c r="I52" s="936">
        <v>0</v>
      </c>
      <c r="J52" s="926"/>
      <c r="K52" s="936">
        <v>0</v>
      </c>
      <c r="L52" s="926"/>
      <c r="M52" s="936">
        <v>0</v>
      </c>
      <c r="N52" s="926"/>
      <c r="O52" s="936">
        <v>0</v>
      </c>
      <c r="P52" s="926"/>
      <c r="Q52" s="936">
        <v>-148</v>
      </c>
      <c r="R52" s="926"/>
      <c r="S52" s="936">
        <v>0</v>
      </c>
      <c r="T52" s="925"/>
      <c r="U52" s="936">
        <v>-148</v>
      </c>
    </row>
    <row r="53" spans="1:21" ht="12" customHeight="1" x14ac:dyDescent="0.2">
      <c r="A53" s="1541" t="s">
        <v>65</v>
      </c>
      <c r="B53" s="1541"/>
      <c r="C53" s="1265"/>
      <c r="D53" s="1265"/>
      <c r="E53" s="1265"/>
      <c r="F53" s="1265"/>
      <c r="G53" s="938">
        <v>2465</v>
      </c>
      <c r="H53" s="680"/>
      <c r="I53" s="938">
        <v>-79</v>
      </c>
      <c r="J53" s="927"/>
      <c r="K53" s="938">
        <v>260</v>
      </c>
      <c r="L53" s="927"/>
      <c r="M53" s="938">
        <v>118</v>
      </c>
      <c r="N53" s="927"/>
      <c r="O53" s="938">
        <v>76</v>
      </c>
      <c r="P53" s="927"/>
      <c r="Q53" s="938">
        <v>-828</v>
      </c>
      <c r="R53" s="927"/>
      <c r="S53" s="938">
        <v>0</v>
      </c>
      <c r="T53" s="680"/>
      <c r="U53" s="938">
        <v>2012</v>
      </c>
    </row>
    <row r="54" spans="1:21" ht="12" customHeight="1" x14ac:dyDescent="0.2">
      <c r="A54" s="1532" t="s">
        <v>66</v>
      </c>
      <c r="B54" s="1532"/>
      <c r="C54" s="932"/>
      <c r="D54" s="932"/>
      <c r="E54" s="932"/>
      <c r="F54" s="932"/>
      <c r="G54" s="924">
        <v>500</v>
      </c>
      <c r="H54" s="925"/>
      <c r="I54" s="924">
        <v>9</v>
      </c>
      <c r="J54" s="926"/>
      <c r="K54" s="924">
        <v>11</v>
      </c>
      <c r="L54" s="926"/>
      <c r="M54" s="924">
        <v>7</v>
      </c>
      <c r="N54" s="926"/>
      <c r="O54" s="924">
        <v>131</v>
      </c>
      <c r="P54" s="926"/>
      <c r="Q54" s="924">
        <v>30</v>
      </c>
      <c r="R54" s="926"/>
      <c r="S54" s="924">
        <v>0</v>
      </c>
      <c r="T54" s="925"/>
      <c r="U54" s="924">
        <v>688</v>
      </c>
    </row>
    <row r="55" spans="1:21" ht="12" customHeight="1" x14ac:dyDescent="0.2">
      <c r="A55" s="1542" t="s">
        <v>480</v>
      </c>
      <c r="B55" s="1542"/>
      <c r="C55" s="1542"/>
      <c r="D55" s="1265"/>
      <c r="E55" s="1265"/>
      <c r="F55" s="1265"/>
      <c r="G55" s="681">
        <v>0</v>
      </c>
      <c r="H55" s="682"/>
      <c r="I55" s="681">
        <v>0</v>
      </c>
      <c r="J55" s="927"/>
      <c r="K55" s="681">
        <v>0</v>
      </c>
      <c r="L55" s="927"/>
      <c r="M55" s="681">
        <v>0</v>
      </c>
      <c r="N55" s="927"/>
      <c r="O55" s="681">
        <v>0</v>
      </c>
      <c r="P55" s="927"/>
      <c r="Q55" s="681">
        <v>370</v>
      </c>
      <c r="R55" s="927"/>
      <c r="S55" s="681">
        <v>0</v>
      </c>
      <c r="T55" s="682"/>
      <c r="U55" s="681">
        <v>370</v>
      </c>
    </row>
    <row r="56" spans="1:21" ht="12" customHeight="1" x14ac:dyDescent="0.2">
      <c r="A56" s="1532" t="s">
        <v>67</v>
      </c>
      <c r="B56" s="1532"/>
      <c r="C56" s="1532"/>
      <c r="D56" s="932"/>
      <c r="E56" s="932"/>
      <c r="F56" s="932"/>
      <c r="G56" s="924">
        <v>0</v>
      </c>
      <c r="H56" s="925"/>
      <c r="I56" s="924">
        <v>0</v>
      </c>
      <c r="J56" s="926"/>
      <c r="K56" s="924">
        <v>0</v>
      </c>
      <c r="L56" s="926"/>
      <c r="M56" s="924">
        <v>0</v>
      </c>
      <c r="N56" s="926"/>
      <c r="O56" s="924">
        <v>-3</v>
      </c>
      <c r="P56" s="926"/>
      <c r="Q56" s="924">
        <v>0</v>
      </c>
      <c r="R56" s="926"/>
      <c r="S56" s="924">
        <v>0</v>
      </c>
      <c r="T56" s="925"/>
      <c r="U56" s="924">
        <v>-3</v>
      </c>
    </row>
    <row r="57" spans="1:21" ht="23.25" customHeight="1" x14ac:dyDescent="0.2">
      <c r="A57" s="1537" t="s">
        <v>539</v>
      </c>
      <c r="B57" s="1537"/>
      <c r="C57" s="1537"/>
      <c r="D57" s="1537"/>
      <c r="E57" s="1537"/>
      <c r="F57" s="1537"/>
      <c r="G57" s="681">
        <v>0</v>
      </c>
      <c r="H57" s="682"/>
      <c r="I57" s="681">
        <v>0</v>
      </c>
      <c r="J57" s="927"/>
      <c r="K57" s="681">
        <v>8</v>
      </c>
      <c r="L57" s="927"/>
      <c r="M57" s="681">
        <v>-1</v>
      </c>
      <c r="N57" s="927"/>
      <c r="O57" s="681">
        <v>0</v>
      </c>
      <c r="P57" s="927"/>
      <c r="Q57" s="681">
        <v>0</v>
      </c>
      <c r="R57" s="927"/>
      <c r="S57" s="681">
        <v>0</v>
      </c>
      <c r="T57" s="682"/>
      <c r="U57" s="681">
        <v>7</v>
      </c>
    </row>
    <row r="58" spans="1:21" ht="12" customHeight="1" x14ac:dyDescent="0.2">
      <c r="A58" s="1532" t="s">
        <v>68</v>
      </c>
      <c r="B58" s="1532"/>
      <c r="C58" s="1532"/>
      <c r="D58" s="1532"/>
      <c r="E58" s="1532"/>
      <c r="F58" s="1532"/>
      <c r="G58" s="924">
        <v>-2</v>
      </c>
      <c r="H58" s="925"/>
      <c r="I58" s="924">
        <v>0</v>
      </c>
      <c r="J58" s="926"/>
      <c r="K58" s="924">
        <v>0</v>
      </c>
      <c r="L58" s="926"/>
      <c r="M58" s="924">
        <v>0</v>
      </c>
      <c r="N58" s="926"/>
      <c r="O58" s="924">
        <v>0</v>
      </c>
      <c r="P58" s="926"/>
      <c r="Q58" s="924">
        <v>0</v>
      </c>
      <c r="R58" s="926"/>
      <c r="S58" s="924">
        <v>0</v>
      </c>
      <c r="T58" s="925"/>
      <c r="U58" s="924">
        <v>-2</v>
      </c>
    </row>
    <row r="59" spans="1:21" ht="12" customHeight="1" x14ac:dyDescent="0.2">
      <c r="A59" s="1537" t="s">
        <v>522</v>
      </c>
      <c r="B59" s="1537"/>
      <c r="C59" s="1537"/>
      <c r="D59" s="1537"/>
      <c r="E59" s="1537"/>
      <c r="F59" s="1537"/>
      <c r="G59" s="681">
        <v>9</v>
      </c>
      <c r="H59" s="682"/>
      <c r="I59" s="681">
        <v>74</v>
      </c>
      <c r="J59" s="927"/>
      <c r="K59" s="681">
        <v>0</v>
      </c>
      <c r="L59" s="927"/>
      <c r="M59" s="681">
        <v>0</v>
      </c>
      <c r="N59" s="927"/>
      <c r="O59" s="681">
        <v>0</v>
      </c>
      <c r="P59" s="927"/>
      <c r="Q59" s="681">
        <v>7</v>
      </c>
      <c r="R59" s="927"/>
      <c r="S59" s="681">
        <v>0</v>
      </c>
      <c r="T59" s="682"/>
      <c r="U59" s="681">
        <v>90</v>
      </c>
    </row>
    <row r="60" spans="1:21" ht="12" customHeight="1" x14ac:dyDescent="0.2">
      <c r="A60" s="1532" t="s">
        <v>40</v>
      </c>
      <c r="B60" s="1532"/>
      <c r="C60" s="932"/>
      <c r="D60" s="932"/>
      <c r="E60" s="932"/>
      <c r="F60" s="932"/>
      <c r="G60" s="924">
        <v>0</v>
      </c>
      <c r="H60" s="925"/>
      <c r="I60" s="924">
        <v>0</v>
      </c>
      <c r="J60" s="926"/>
      <c r="K60" s="924">
        <v>0</v>
      </c>
      <c r="L60" s="926"/>
      <c r="M60" s="924">
        <v>0</v>
      </c>
      <c r="N60" s="926"/>
      <c r="O60" s="924">
        <v>-4</v>
      </c>
      <c r="P60" s="926"/>
      <c r="Q60" s="924">
        <v>0</v>
      </c>
      <c r="R60" s="926"/>
      <c r="S60" s="924">
        <v>0</v>
      </c>
      <c r="T60" s="925"/>
      <c r="U60" s="924">
        <v>-4</v>
      </c>
    </row>
    <row r="61" spans="1:21" ht="12" customHeight="1" x14ac:dyDescent="0.2">
      <c r="A61" s="1543" t="s">
        <v>41</v>
      </c>
      <c r="B61" s="1543"/>
      <c r="C61" s="1265"/>
      <c r="D61" s="1265"/>
      <c r="E61" s="1265"/>
      <c r="F61" s="1265"/>
      <c r="G61" s="688">
        <v>5</v>
      </c>
      <c r="H61" s="682"/>
      <c r="I61" s="688">
        <v>4</v>
      </c>
      <c r="J61" s="927"/>
      <c r="K61" s="688">
        <v>16</v>
      </c>
      <c r="L61" s="927"/>
      <c r="M61" s="688">
        <v>0</v>
      </c>
      <c r="N61" s="927"/>
      <c r="O61" s="688">
        <v>-69</v>
      </c>
      <c r="P61" s="927"/>
      <c r="Q61" s="688">
        <v>15</v>
      </c>
      <c r="R61" s="927"/>
      <c r="S61" s="688">
        <v>0</v>
      </c>
      <c r="T61" s="682"/>
      <c r="U61" s="688">
        <v>-29</v>
      </c>
    </row>
    <row r="62" spans="1:21" ht="12" customHeight="1" thickBot="1" x14ac:dyDescent="0.25">
      <c r="A62" s="1545" t="s">
        <v>69</v>
      </c>
      <c r="B62" s="1545"/>
      <c r="C62" s="932"/>
      <c r="D62" s="932"/>
      <c r="E62" s="932"/>
      <c r="F62" s="932"/>
      <c r="G62" s="928">
        <v>2977</v>
      </c>
      <c r="H62" s="929"/>
      <c r="I62" s="928">
        <v>8</v>
      </c>
      <c r="J62" s="939" t="s">
        <v>333</v>
      </c>
      <c r="K62" s="928">
        <v>295</v>
      </c>
      <c r="L62" s="939" t="s">
        <v>333</v>
      </c>
      <c r="M62" s="928">
        <v>124</v>
      </c>
      <c r="N62" s="939" t="s">
        <v>333</v>
      </c>
      <c r="O62" s="928">
        <v>131</v>
      </c>
      <c r="P62" s="939" t="s">
        <v>333</v>
      </c>
      <c r="Q62" s="928">
        <v>-406</v>
      </c>
      <c r="R62" s="939" t="s">
        <v>333</v>
      </c>
      <c r="S62" s="928">
        <v>0</v>
      </c>
      <c r="T62" s="929"/>
      <c r="U62" s="928">
        <v>3129</v>
      </c>
    </row>
    <row r="63" spans="1:21" s="138" customFormat="1" ht="12" customHeight="1" thickTop="1" x14ac:dyDescent="0.2">
      <c r="A63" s="136"/>
      <c r="B63" s="136"/>
      <c r="G63" s="166"/>
      <c r="H63" s="82"/>
      <c r="I63" s="166"/>
      <c r="J63" s="81"/>
      <c r="K63" s="166"/>
      <c r="L63" s="81"/>
      <c r="M63" s="166"/>
      <c r="N63" s="81"/>
      <c r="O63" s="166"/>
      <c r="P63" s="81"/>
      <c r="Q63" s="166"/>
      <c r="R63" s="81"/>
      <c r="S63" s="166"/>
      <c r="T63" s="82"/>
      <c r="U63" s="166"/>
    </row>
    <row r="64" spans="1:21" ht="12" customHeight="1" x14ac:dyDescent="0.2">
      <c r="A64" s="122" t="s">
        <v>333</v>
      </c>
      <c r="B64" s="1544" t="s">
        <v>70</v>
      </c>
      <c r="C64" s="1551"/>
      <c r="D64" s="1551"/>
      <c r="E64" s="1551"/>
      <c r="F64" s="1551"/>
      <c r="G64" s="1551"/>
      <c r="H64" s="1551"/>
      <c r="I64" s="1551"/>
      <c r="J64" s="1551"/>
      <c r="K64" s="1551"/>
      <c r="L64" s="1551"/>
      <c r="M64" s="1551"/>
      <c r="N64" s="1551"/>
      <c r="O64" s="1551"/>
      <c r="P64" s="1551"/>
      <c r="Q64" s="1551"/>
      <c r="R64" s="1551"/>
      <c r="S64" s="1551"/>
      <c r="T64" s="1551"/>
      <c r="U64" s="1551"/>
    </row>
  </sheetData>
  <sheetProtection formatCells="0" formatColumns="0" formatRows="0" insertColumns="0" insertRows="0" insertHyperlinks="0" deleteColumns="0" deleteRows="0" sort="0" autoFilter="0" pivotTables="0"/>
  <customSheetViews>
    <customSheetView guid="{37FF72F6-90B1-42B8-8DBF-DD3FAC5BA85D}" fitToPage="1" topLeftCell="A16">
      <selection activeCell="A33" sqref="A33:B33"/>
      <pageMargins left="0.25" right="0.25" top="0.5" bottom="0.5" header="0.3" footer="0.3"/>
      <printOptions horizontalCentered="1"/>
      <pageSetup scale="66" orientation="landscape" r:id="rId1"/>
      <headerFooter>
        <oddFooter>&amp;L&amp;K0070C0The Allstate Corporation 4Q19 Supplement&amp;R&amp;K000000&amp;A</oddFooter>
      </headerFooter>
    </customSheetView>
    <customSheetView guid="{2C9B2C1A-81A6-48A3-8FB1-DCFE0A20C29C}" fitToPage="1" topLeftCell="A16">
      <selection activeCell="A33" sqref="A33:B33"/>
      <pageMargins left="0.25" right="0.25" top="0.5" bottom="0.5" header="0.3" footer="0.3"/>
      <printOptions horizontalCentered="1"/>
      <pageSetup scale="66" orientation="landscape" r:id="rId2"/>
      <headerFooter>
        <oddFooter>&amp;L&amp;K0070C0The Allstate Corporation 4Q19 Supplement&amp;R&amp;K000000&amp;A</oddFooter>
      </headerFooter>
    </customSheetView>
    <customSheetView guid="{890510C0-555E-4CA3-90D8-F97D8CDBC7E8}" fitToPage="1">
      <selection activeCell="A33" sqref="A33:B33"/>
      <pageMargins left="0.25" right="0.25" top="0.5" bottom="0.5" header="0.3" footer="0.3"/>
      <printOptions horizontalCentered="1"/>
      <pageSetup scale="66" orientation="landscape" r:id="rId3"/>
      <headerFooter>
        <oddFooter>&amp;L&amp;K0070C0The Allstate Corporation 4Q19 Supplement&amp;R&amp;K000000&amp;A</oddFooter>
      </headerFooter>
    </customSheetView>
    <customSheetView guid="{D0B20ABF-5FBA-4802-BB92-8148C3F1B1AD}" fitToPage="1">
      <selection sqref="A1:U1"/>
      <pageMargins left="0.25" right="0.25" top="0.5" bottom="0.5" header="0.3" footer="0.3"/>
      <printOptions horizontalCentered="1"/>
      <pageSetup scale="66" orientation="landscape" r:id="rId4"/>
      <headerFooter>
        <oddFooter>&amp;L&amp;K0070C0The Allstate Corporation 4Q19 Supplement&amp;R&amp;K000000&amp;A</oddFooter>
      </headerFooter>
    </customSheetView>
    <customSheetView guid="{0B7FDDCE-76D6-4341-B795-862A34477CB3}" fitToPage="1">
      <selection activeCell="A33" sqref="A33:B33"/>
      <pageMargins left="0.25" right="0.25" top="0.5" bottom="0.5" header="0.3" footer="0.3"/>
      <printOptions horizontalCentered="1"/>
      <pageSetup scale="66" orientation="landscape" r:id="rId5"/>
      <headerFooter>
        <oddFooter>&amp;L&amp;K0070C0The Allstate Corporation 4Q19 Supplement&amp;R&amp;K000000&amp;A</oddFooter>
      </headerFooter>
    </customSheetView>
    <customSheetView guid="{77D3E7D1-C189-4FFB-8084-AE3691A2CCAC}" fitToPage="1" topLeftCell="A16">
      <selection activeCell="A33" sqref="A33:B33"/>
      <pageMargins left="0.25" right="0.25" top="0.5" bottom="0.5" header="0.3" footer="0.3"/>
      <printOptions horizontalCentered="1"/>
      <pageSetup scale="66" orientation="landscape" r:id="rId6"/>
      <headerFooter>
        <oddFooter>&amp;L&amp;K0070C0The Allstate Corporation 4Q19 Supplement&amp;R&amp;K000000&amp;A</oddFooter>
      </headerFooter>
    </customSheetView>
  </customSheetViews>
  <mergeCells count="64">
    <mergeCell ref="A53:B53"/>
    <mergeCell ref="A54:B54"/>
    <mergeCell ref="B64:U64"/>
    <mergeCell ref="A61:B61"/>
    <mergeCell ref="A55:C55"/>
    <mergeCell ref="A60:B60"/>
    <mergeCell ref="A58:F58"/>
    <mergeCell ref="A57:F57"/>
    <mergeCell ref="A56:C56"/>
    <mergeCell ref="A59:F59"/>
    <mergeCell ref="A62:B62"/>
    <mergeCell ref="A49:B49"/>
    <mergeCell ref="A50:B50"/>
    <mergeCell ref="A47:B47"/>
    <mergeCell ref="A51:B51"/>
    <mergeCell ref="A52:B52"/>
    <mergeCell ref="A44:B44"/>
    <mergeCell ref="A43:B43"/>
    <mergeCell ref="A48:B48"/>
    <mergeCell ref="A36:B36"/>
    <mergeCell ref="A37:B37"/>
    <mergeCell ref="A38:B38"/>
    <mergeCell ref="A39:B39"/>
    <mergeCell ref="A40:B40"/>
    <mergeCell ref="A41:B41"/>
    <mergeCell ref="A42:B42"/>
    <mergeCell ref="A46:B46"/>
    <mergeCell ref="A45:B45"/>
    <mergeCell ref="A32:B32"/>
    <mergeCell ref="A30:F30"/>
    <mergeCell ref="C35:U35"/>
    <mergeCell ref="A33:B33"/>
    <mergeCell ref="A25:B25"/>
    <mergeCell ref="A26:C26"/>
    <mergeCell ref="A27:C27"/>
    <mergeCell ref="A28:F28"/>
    <mergeCell ref="A29:F29"/>
    <mergeCell ref="A2:U2"/>
    <mergeCell ref="A1:U1"/>
    <mergeCell ref="C5:U5"/>
    <mergeCell ref="A8:B8"/>
    <mergeCell ref="A9:B9"/>
    <mergeCell ref="D4:F4"/>
    <mergeCell ref="H4:J4"/>
    <mergeCell ref="R4:T4"/>
    <mergeCell ref="A4:B4"/>
    <mergeCell ref="A6:B6"/>
    <mergeCell ref="A7:B7"/>
    <mergeCell ref="A10:B10"/>
    <mergeCell ref="A11:B11"/>
    <mergeCell ref="A31:B31"/>
    <mergeCell ref="A18:B18"/>
    <mergeCell ref="A12:B12"/>
    <mergeCell ref="A14:B14"/>
    <mergeCell ref="A13:B13"/>
    <mergeCell ref="A15:B15"/>
    <mergeCell ref="A17:B17"/>
    <mergeCell ref="A16:B16"/>
    <mergeCell ref="A19:B19"/>
    <mergeCell ref="A20:B20"/>
    <mergeCell ref="A21:B21"/>
    <mergeCell ref="A22:B22"/>
    <mergeCell ref="A23:B23"/>
    <mergeCell ref="A24:B24"/>
  </mergeCells>
  <printOptions horizontalCentered="1"/>
  <pageMargins left="0.25" right="0.25" top="0.5" bottom="0.5" header="0.3" footer="0.3"/>
  <pageSetup scale="66" orientation="landscape" r:id="rId7"/>
  <headerFooter>
    <oddFooter>&amp;L&amp;K0070C0The Allstate Corporation 4Q19 Supplement&amp;R&amp;K000000&amp;A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61"/>
  <sheetViews>
    <sheetView zoomScaleNormal="100" workbookViewId="0">
      <selection sqref="A1:M1"/>
    </sheetView>
  </sheetViews>
  <sheetFormatPr defaultColWidth="13.7109375" defaultRowHeight="12.75" x14ac:dyDescent="0.2"/>
  <cols>
    <col min="1" max="1" width="3" style="427" customWidth="1"/>
    <col min="2" max="2" width="58.140625" style="427" customWidth="1"/>
    <col min="3" max="3" width="2.42578125" style="519" customWidth="1"/>
    <col min="4" max="4" width="14.7109375" style="519" customWidth="1"/>
    <col min="5" max="5" width="2.42578125" style="519" customWidth="1"/>
    <col min="6" max="6" width="2.42578125" style="427" customWidth="1"/>
    <col min="7" max="7" width="14.7109375" style="427" customWidth="1"/>
    <col min="8" max="8" width="2.42578125" style="427" customWidth="1"/>
    <col min="9" max="9" width="14.7109375" style="427" customWidth="1"/>
    <col min="10" max="10" width="2.42578125" style="427" customWidth="1"/>
    <col min="11" max="11" width="14.7109375" style="427" customWidth="1"/>
    <col min="12" max="12" width="2.42578125" style="427" customWidth="1"/>
    <col min="13" max="13" width="14.7109375" style="427" customWidth="1"/>
    <col min="14" max="14" width="2.42578125" style="427" customWidth="1"/>
    <col min="15" max="16384" width="13.7109375" style="427"/>
  </cols>
  <sheetData>
    <row r="1" spans="1:14" ht="14.1" customHeight="1" x14ac:dyDescent="0.25">
      <c r="A1" s="1525" t="s">
        <v>6</v>
      </c>
      <c r="B1" s="1525"/>
      <c r="C1" s="1525"/>
      <c r="D1" s="1525"/>
      <c r="E1" s="1525"/>
      <c r="F1" s="1525"/>
      <c r="G1" s="1525"/>
      <c r="H1" s="1525"/>
      <c r="I1" s="1525"/>
      <c r="J1" s="1525"/>
      <c r="K1" s="1525"/>
      <c r="L1" s="1525"/>
      <c r="M1" s="1525"/>
      <c r="N1" s="627"/>
    </row>
    <row r="2" spans="1:14" ht="14.1" customHeight="1" x14ac:dyDescent="0.25">
      <c r="A2" s="1525" t="s">
        <v>71</v>
      </c>
      <c r="B2" s="1525"/>
      <c r="C2" s="1525"/>
      <c r="D2" s="1525"/>
      <c r="E2" s="1525"/>
      <c r="F2" s="1525"/>
      <c r="G2" s="1525"/>
      <c r="H2" s="1525"/>
      <c r="I2" s="1525"/>
      <c r="J2" s="1525"/>
      <c r="K2" s="1525"/>
      <c r="L2" s="1525"/>
      <c r="M2" s="1525"/>
      <c r="N2" s="627"/>
    </row>
    <row r="3" spans="1:14" x14ac:dyDescent="0.2">
      <c r="K3" s="151"/>
    </row>
    <row r="4" spans="1:14" ht="17.25" customHeight="1" x14ac:dyDescent="0.2">
      <c r="A4" s="1549" t="s">
        <v>45</v>
      </c>
      <c r="B4" s="1529"/>
      <c r="D4" s="449" t="s">
        <v>630</v>
      </c>
      <c r="G4" s="461" t="s">
        <v>547</v>
      </c>
      <c r="I4" s="461">
        <v>43646</v>
      </c>
      <c r="K4" s="461" t="s">
        <v>326</v>
      </c>
      <c r="M4" s="449" t="s">
        <v>10</v>
      </c>
    </row>
    <row r="5" spans="1:14" ht="12.75" customHeight="1" x14ac:dyDescent="0.2">
      <c r="A5" s="1526" t="s">
        <v>2</v>
      </c>
      <c r="B5" s="1526"/>
      <c r="C5" s="518"/>
      <c r="D5" s="518"/>
      <c r="E5" s="518"/>
      <c r="F5" s="432"/>
      <c r="G5" s="444"/>
      <c r="H5" s="432"/>
      <c r="I5" s="444"/>
      <c r="J5" s="432"/>
      <c r="K5" s="444"/>
      <c r="M5" s="444"/>
    </row>
    <row r="6" spans="1:14" ht="12.75" customHeight="1" x14ac:dyDescent="0.2">
      <c r="B6" s="426" t="s">
        <v>72</v>
      </c>
      <c r="C6" s="521"/>
      <c r="D6" s="521"/>
      <c r="E6" s="521"/>
      <c r="F6" s="426"/>
      <c r="H6" s="426"/>
      <c r="J6" s="426"/>
    </row>
    <row r="7" spans="1:14" ht="12.75" customHeight="1" x14ac:dyDescent="0.2">
      <c r="B7" s="426" t="s">
        <v>329</v>
      </c>
      <c r="C7" s="521"/>
      <c r="D7" s="678">
        <v>59044</v>
      </c>
      <c r="E7" s="679"/>
      <c r="F7" s="679"/>
      <c r="G7" s="678">
        <v>59259</v>
      </c>
      <c r="H7" s="679"/>
      <c r="I7" s="678">
        <v>58484</v>
      </c>
      <c r="J7" s="679"/>
      <c r="K7" s="678">
        <v>58202</v>
      </c>
      <c r="L7" s="680"/>
      <c r="M7" s="678">
        <v>57170</v>
      </c>
      <c r="N7" s="82"/>
    </row>
    <row r="8" spans="1:14" ht="12.75" customHeight="1" x14ac:dyDescent="0.2">
      <c r="B8" s="426" t="s">
        <v>331</v>
      </c>
      <c r="C8" s="521"/>
      <c r="D8" s="681">
        <v>8162</v>
      </c>
      <c r="E8" s="679"/>
      <c r="F8" s="679"/>
      <c r="G8" s="681">
        <v>8206</v>
      </c>
      <c r="H8" s="679"/>
      <c r="I8" s="681">
        <v>7906</v>
      </c>
      <c r="J8" s="679"/>
      <c r="K8" s="681">
        <v>5802</v>
      </c>
      <c r="L8" s="682"/>
      <c r="M8" s="681">
        <v>5036</v>
      </c>
      <c r="N8" s="71"/>
    </row>
    <row r="9" spans="1:14" ht="12.75" customHeight="1" x14ac:dyDescent="0.2">
      <c r="B9" s="426" t="s">
        <v>77</v>
      </c>
      <c r="C9" s="521"/>
      <c r="D9" s="681">
        <v>4817</v>
      </c>
      <c r="E9" s="679"/>
      <c r="F9" s="679"/>
      <c r="G9" s="681">
        <v>4694</v>
      </c>
      <c r="H9" s="679"/>
      <c r="I9" s="681">
        <v>4687</v>
      </c>
      <c r="J9" s="679"/>
      <c r="K9" s="681">
        <v>4681</v>
      </c>
      <c r="L9" s="682"/>
      <c r="M9" s="681">
        <v>4670</v>
      </c>
      <c r="N9" s="71"/>
    </row>
    <row r="10" spans="1:14" ht="12" customHeight="1" x14ac:dyDescent="0.2">
      <c r="B10" s="426" t="s">
        <v>79</v>
      </c>
      <c r="C10" s="521"/>
      <c r="D10" s="681">
        <v>8078</v>
      </c>
      <c r="E10" s="679"/>
      <c r="F10" s="679"/>
      <c r="G10" s="681">
        <v>7990</v>
      </c>
      <c r="H10" s="679"/>
      <c r="I10" s="681">
        <v>7818</v>
      </c>
      <c r="J10" s="679"/>
      <c r="K10" s="681">
        <v>7493</v>
      </c>
      <c r="L10" s="682"/>
      <c r="M10" s="681">
        <v>7505</v>
      </c>
      <c r="N10" s="71"/>
    </row>
    <row r="11" spans="1:14" ht="12.75" customHeight="1" x14ac:dyDescent="0.2">
      <c r="B11" s="426" t="s">
        <v>320</v>
      </c>
      <c r="C11" s="521"/>
      <c r="D11" s="681">
        <v>4256</v>
      </c>
      <c r="E11" s="679"/>
      <c r="F11" s="679"/>
      <c r="G11" s="681">
        <v>5254</v>
      </c>
      <c r="H11" s="679"/>
      <c r="I11" s="681">
        <v>3740</v>
      </c>
      <c r="J11" s="679"/>
      <c r="K11" s="681">
        <v>4157</v>
      </c>
      <c r="L11" s="682"/>
      <c r="M11" s="681">
        <v>3027</v>
      </c>
      <c r="N11" s="71"/>
    </row>
    <row r="12" spans="1:14" ht="12.75" customHeight="1" x14ac:dyDescent="0.2">
      <c r="B12" s="126" t="s">
        <v>81</v>
      </c>
      <c r="C12" s="126"/>
      <c r="D12" s="683">
        <v>4005</v>
      </c>
      <c r="E12" s="663"/>
      <c r="F12" s="663"/>
      <c r="G12" s="683">
        <v>3904</v>
      </c>
      <c r="H12" s="663"/>
      <c r="I12" s="683">
        <v>3856</v>
      </c>
      <c r="J12" s="663"/>
      <c r="K12" s="683">
        <v>3786</v>
      </c>
      <c r="L12" s="684"/>
      <c r="M12" s="683">
        <v>3852</v>
      </c>
      <c r="N12" s="152"/>
    </row>
    <row r="13" spans="1:14" ht="12" customHeight="1" x14ac:dyDescent="0.2">
      <c r="B13" s="433" t="s">
        <v>83</v>
      </c>
      <c r="C13" s="524"/>
      <c r="D13" s="685">
        <v>88362</v>
      </c>
      <c r="E13" s="686"/>
      <c r="F13" s="686"/>
      <c r="G13" s="685">
        <v>89307</v>
      </c>
      <c r="H13" s="686"/>
      <c r="I13" s="685">
        <v>86491</v>
      </c>
      <c r="J13" s="686"/>
      <c r="K13" s="685">
        <v>84121</v>
      </c>
      <c r="L13" s="682"/>
      <c r="M13" s="685">
        <v>81260</v>
      </c>
      <c r="N13" s="71"/>
    </row>
    <row r="14" spans="1:14" ht="4.5" customHeight="1" x14ac:dyDescent="0.2">
      <c r="B14" s="462"/>
      <c r="C14" s="462"/>
      <c r="D14" s="582"/>
      <c r="E14" s="687"/>
      <c r="F14" s="687"/>
      <c r="G14" s="582"/>
      <c r="H14" s="687"/>
      <c r="I14" s="582"/>
      <c r="J14" s="687"/>
      <c r="K14" s="582"/>
      <c r="L14" s="582"/>
      <c r="M14" s="582"/>
      <c r="N14" s="66"/>
    </row>
    <row r="15" spans="1:14" ht="12.75" customHeight="1" x14ac:dyDescent="0.2">
      <c r="B15" s="426" t="s">
        <v>86</v>
      </c>
      <c r="C15" s="521"/>
      <c r="D15" s="681">
        <v>338</v>
      </c>
      <c r="E15" s="679"/>
      <c r="F15" s="679"/>
      <c r="G15" s="681">
        <v>587</v>
      </c>
      <c r="H15" s="679"/>
      <c r="I15" s="681">
        <v>599</v>
      </c>
      <c r="J15" s="679"/>
      <c r="K15" s="681">
        <v>551</v>
      </c>
      <c r="L15" s="682"/>
      <c r="M15" s="681">
        <v>499</v>
      </c>
      <c r="N15" s="71"/>
    </row>
    <row r="16" spans="1:14" ht="12.75" customHeight="1" x14ac:dyDescent="0.2">
      <c r="B16" s="426" t="s">
        <v>88</v>
      </c>
      <c r="C16" s="521"/>
      <c r="D16" s="681">
        <v>6472</v>
      </c>
      <c r="E16" s="679"/>
      <c r="F16" s="679"/>
      <c r="G16" s="681">
        <v>6558</v>
      </c>
      <c r="H16" s="679"/>
      <c r="I16" s="681">
        <v>6380</v>
      </c>
      <c r="J16" s="679"/>
      <c r="K16" s="681">
        <v>6201</v>
      </c>
      <c r="L16" s="682"/>
      <c r="M16" s="681">
        <v>6154</v>
      </c>
      <c r="N16" s="71"/>
    </row>
    <row r="17" spans="1:14" ht="12" customHeight="1" x14ac:dyDescent="0.2">
      <c r="B17" s="426" t="s">
        <v>90</v>
      </c>
      <c r="C17" s="521"/>
      <c r="D17" s="681">
        <v>4699</v>
      </c>
      <c r="E17" s="679"/>
      <c r="F17" s="679"/>
      <c r="G17" s="681">
        <v>4683</v>
      </c>
      <c r="H17" s="679"/>
      <c r="I17" s="681">
        <v>4667</v>
      </c>
      <c r="J17" s="679"/>
      <c r="K17" s="681">
        <v>4670</v>
      </c>
      <c r="L17" s="682"/>
      <c r="M17" s="681">
        <v>4784</v>
      </c>
      <c r="N17" s="71"/>
    </row>
    <row r="18" spans="1:14" ht="12.75" customHeight="1" x14ac:dyDescent="0.2">
      <c r="B18" s="426" t="s">
        <v>92</v>
      </c>
      <c r="C18" s="521"/>
      <c r="D18" s="681">
        <v>9211</v>
      </c>
      <c r="E18" s="679"/>
      <c r="F18" s="679"/>
      <c r="G18" s="681">
        <v>9363</v>
      </c>
      <c r="H18" s="679"/>
      <c r="I18" s="681">
        <v>9292</v>
      </c>
      <c r="J18" s="679"/>
      <c r="K18" s="681">
        <v>9374</v>
      </c>
      <c r="L18" s="682"/>
      <c r="M18" s="681">
        <v>9565</v>
      </c>
      <c r="N18" s="71"/>
    </row>
    <row r="19" spans="1:14" ht="12" customHeight="1" x14ac:dyDescent="0.2">
      <c r="B19" s="426" t="s">
        <v>93</v>
      </c>
      <c r="C19" s="521"/>
      <c r="D19" s="681">
        <v>600</v>
      </c>
      <c r="E19" s="679"/>
      <c r="F19" s="679"/>
      <c r="G19" s="681">
        <v>613</v>
      </c>
      <c r="H19" s="679"/>
      <c r="I19" s="681">
        <v>633</v>
      </c>
      <c r="J19" s="679"/>
      <c r="K19" s="681">
        <v>614</v>
      </c>
      <c r="L19" s="682"/>
      <c r="M19" s="681">
        <v>600</v>
      </c>
      <c r="N19" s="71"/>
    </row>
    <row r="20" spans="1:14" ht="12.75" customHeight="1" x14ac:dyDescent="0.2">
      <c r="B20" s="426" t="s">
        <v>95</v>
      </c>
      <c r="C20" s="521"/>
      <c r="D20" s="681">
        <v>1145</v>
      </c>
      <c r="E20" s="679"/>
      <c r="F20" s="679"/>
      <c r="G20" s="681">
        <v>1092</v>
      </c>
      <c r="H20" s="679"/>
      <c r="I20" s="681">
        <v>1058</v>
      </c>
      <c r="J20" s="679"/>
      <c r="K20" s="681">
        <v>1047</v>
      </c>
      <c r="L20" s="682"/>
      <c r="M20" s="681">
        <v>1045</v>
      </c>
      <c r="N20" s="71"/>
    </row>
    <row r="21" spans="1:14" ht="12" customHeight="1" x14ac:dyDescent="0.2">
      <c r="B21" s="426" t="s">
        <v>97</v>
      </c>
      <c r="C21" s="521"/>
      <c r="D21" s="681">
        <v>2545</v>
      </c>
      <c r="E21" s="679"/>
      <c r="F21" s="679"/>
      <c r="G21" s="681">
        <v>2545</v>
      </c>
      <c r="H21" s="679"/>
      <c r="I21" s="681">
        <v>2547</v>
      </c>
      <c r="J21" s="679"/>
      <c r="K21" s="681">
        <v>2547</v>
      </c>
      <c r="L21" s="682"/>
      <c r="M21" s="681">
        <v>2530</v>
      </c>
      <c r="N21" s="71"/>
    </row>
    <row r="22" spans="1:14" ht="12" customHeight="1" x14ac:dyDescent="0.2">
      <c r="B22" s="426" t="s">
        <v>99</v>
      </c>
      <c r="C22" s="521"/>
      <c r="D22" s="681">
        <v>3534</v>
      </c>
      <c r="E22" s="679"/>
      <c r="F22" s="679"/>
      <c r="G22" s="681">
        <v>3383</v>
      </c>
      <c r="H22" s="679"/>
      <c r="I22" s="681">
        <v>3649</v>
      </c>
      <c r="J22" s="679"/>
      <c r="K22" s="681">
        <v>3659</v>
      </c>
      <c r="L22" s="682"/>
      <c r="M22" s="681">
        <v>3007</v>
      </c>
      <c r="N22" s="71"/>
    </row>
    <row r="23" spans="1:14" ht="12" customHeight="1" x14ac:dyDescent="0.2">
      <c r="B23" s="426" t="s">
        <v>82</v>
      </c>
      <c r="C23" s="521"/>
      <c r="D23" s="688">
        <v>3044</v>
      </c>
      <c r="E23" s="679"/>
      <c r="F23" s="679"/>
      <c r="G23" s="688">
        <v>2942</v>
      </c>
      <c r="H23" s="679"/>
      <c r="I23" s="688">
        <v>3058</v>
      </c>
      <c r="J23" s="679"/>
      <c r="K23" s="688">
        <v>3050</v>
      </c>
      <c r="L23" s="682"/>
      <c r="M23" s="688">
        <v>2805</v>
      </c>
      <c r="N23" s="71"/>
    </row>
    <row r="24" spans="1:14" ht="5.25" customHeight="1" x14ac:dyDescent="0.2">
      <c r="B24" s="463"/>
      <c r="C24" s="463"/>
      <c r="D24" s="582"/>
      <c r="E24" s="689"/>
      <c r="F24" s="689"/>
      <c r="G24" s="582"/>
      <c r="H24" s="689"/>
      <c r="I24" s="582"/>
      <c r="J24" s="689"/>
      <c r="K24" s="582"/>
      <c r="L24" s="582"/>
      <c r="M24" s="582"/>
      <c r="N24" s="66"/>
    </row>
    <row r="25" spans="1:14" ht="12" customHeight="1" thickBot="1" x14ac:dyDescent="0.25">
      <c r="B25" s="429" t="s">
        <v>102</v>
      </c>
      <c r="C25" s="523"/>
      <c r="D25" s="690">
        <v>119950</v>
      </c>
      <c r="E25" s="691"/>
      <c r="F25" s="691"/>
      <c r="G25" s="690">
        <v>121073</v>
      </c>
      <c r="H25" s="691"/>
      <c r="I25" s="690">
        <v>118374</v>
      </c>
      <c r="J25" s="691"/>
      <c r="K25" s="690">
        <v>115834</v>
      </c>
      <c r="L25" s="680"/>
      <c r="M25" s="690">
        <v>112249</v>
      </c>
      <c r="N25" s="82"/>
    </row>
    <row r="26" spans="1:14" ht="6.75" customHeight="1" thickTop="1" x14ac:dyDescent="0.2">
      <c r="D26" s="582"/>
      <c r="E26" s="692"/>
      <c r="F26" s="692"/>
      <c r="G26" s="582"/>
      <c r="H26" s="692"/>
      <c r="I26" s="582"/>
      <c r="J26" s="692"/>
      <c r="K26" s="582"/>
      <c r="L26" s="582"/>
      <c r="M26" s="582"/>
      <c r="N26" s="66"/>
    </row>
    <row r="27" spans="1:14" x14ac:dyDescent="0.2">
      <c r="A27" s="464" t="s">
        <v>3</v>
      </c>
      <c r="D27" s="582"/>
      <c r="E27" s="692"/>
      <c r="F27" s="692"/>
      <c r="G27" s="582"/>
      <c r="H27" s="692"/>
      <c r="I27" s="582"/>
      <c r="J27" s="692"/>
      <c r="K27" s="582"/>
      <c r="L27" s="582"/>
      <c r="M27" s="582"/>
      <c r="N27" s="66"/>
    </row>
    <row r="28" spans="1:14" ht="13.5" customHeight="1" x14ac:dyDescent="0.2">
      <c r="B28" s="425" t="s">
        <v>328</v>
      </c>
      <c r="C28" s="520"/>
      <c r="D28" s="678">
        <v>27712</v>
      </c>
      <c r="E28" s="693"/>
      <c r="F28" s="693"/>
      <c r="G28" s="678">
        <v>28076</v>
      </c>
      <c r="H28" s="693"/>
      <c r="I28" s="678">
        <v>28105</v>
      </c>
      <c r="J28" s="693"/>
      <c r="K28" s="678">
        <v>27544</v>
      </c>
      <c r="L28" s="680"/>
      <c r="M28" s="678">
        <v>27423</v>
      </c>
      <c r="N28" s="82"/>
    </row>
    <row r="29" spans="1:14" x14ac:dyDescent="0.2">
      <c r="B29" s="425" t="s">
        <v>73</v>
      </c>
      <c r="C29" s="520"/>
      <c r="D29" s="681">
        <v>12300</v>
      </c>
      <c r="E29" s="693"/>
      <c r="F29" s="693"/>
      <c r="G29" s="681">
        <v>12378</v>
      </c>
      <c r="H29" s="693"/>
      <c r="I29" s="681">
        <v>12337</v>
      </c>
      <c r="J29" s="693"/>
      <c r="K29" s="681">
        <v>12200</v>
      </c>
      <c r="L29" s="682"/>
      <c r="M29" s="681">
        <v>12208</v>
      </c>
      <c r="N29" s="71"/>
    </row>
    <row r="30" spans="1:14" x14ac:dyDescent="0.2">
      <c r="B30" s="425" t="s">
        <v>74</v>
      </c>
      <c r="C30" s="520"/>
      <c r="D30" s="681">
        <v>17692</v>
      </c>
      <c r="E30" s="693"/>
      <c r="F30" s="693"/>
      <c r="G30" s="681">
        <v>17804</v>
      </c>
      <c r="H30" s="693"/>
      <c r="I30" s="681">
        <v>17964</v>
      </c>
      <c r="J30" s="693"/>
      <c r="K30" s="681">
        <v>18161</v>
      </c>
      <c r="L30" s="682"/>
      <c r="M30" s="681">
        <v>18371</v>
      </c>
      <c r="N30" s="71"/>
    </row>
    <row r="31" spans="1:14" x14ac:dyDescent="0.2">
      <c r="B31" s="425" t="s">
        <v>75</v>
      </c>
      <c r="C31" s="520"/>
      <c r="D31" s="681">
        <v>15343</v>
      </c>
      <c r="E31" s="693"/>
      <c r="F31" s="693"/>
      <c r="G31" s="681">
        <v>15343</v>
      </c>
      <c r="H31" s="693"/>
      <c r="I31" s="681">
        <v>14752</v>
      </c>
      <c r="J31" s="693"/>
      <c r="K31" s="681">
        <v>14323</v>
      </c>
      <c r="L31" s="682"/>
      <c r="M31" s="681">
        <v>14510</v>
      </c>
      <c r="N31" s="71"/>
    </row>
    <row r="32" spans="1:14" x14ac:dyDescent="0.2">
      <c r="B32" s="425" t="s">
        <v>76</v>
      </c>
      <c r="C32" s="520"/>
      <c r="D32" s="681">
        <v>929</v>
      </c>
      <c r="E32" s="693"/>
      <c r="F32" s="693"/>
      <c r="G32" s="681">
        <v>952</v>
      </c>
      <c r="H32" s="693"/>
      <c r="I32" s="681">
        <v>915</v>
      </c>
      <c r="J32" s="693"/>
      <c r="K32" s="681">
        <v>891</v>
      </c>
      <c r="L32" s="682"/>
      <c r="M32" s="681">
        <v>1007</v>
      </c>
      <c r="N32" s="71"/>
    </row>
    <row r="33" spans="1:14" x14ac:dyDescent="0.2">
      <c r="B33" s="425" t="s">
        <v>78</v>
      </c>
      <c r="C33" s="520"/>
      <c r="D33" s="681">
        <v>1154</v>
      </c>
      <c r="E33" s="693"/>
      <c r="F33" s="693"/>
      <c r="G33" s="681">
        <v>1079</v>
      </c>
      <c r="H33" s="693"/>
      <c r="I33" s="681">
        <v>997</v>
      </c>
      <c r="J33" s="693"/>
      <c r="K33" s="681">
        <v>817</v>
      </c>
      <c r="L33" s="682"/>
      <c r="M33" s="681">
        <v>425</v>
      </c>
      <c r="N33" s="71"/>
    </row>
    <row r="34" spans="1:14" x14ac:dyDescent="0.2">
      <c r="B34" s="425" t="s">
        <v>80</v>
      </c>
      <c r="C34" s="520"/>
      <c r="D34" s="681">
        <v>9147</v>
      </c>
      <c r="E34" s="693"/>
      <c r="F34" s="693"/>
      <c r="G34" s="681">
        <v>9729</v>
      </c>
      <c r="H34" s="693"/>
      <c r="I34" s="681">
        <v>9142</v>
      </c>
      <c r="J34" s="693"/>
      <c r="K34" s="681">
        <v>8977</v>
      </c>
      <c r="L34" s="682"/>
      <c r="M34" s="681">
        <v>7737</v>
      </c>
      <c r="N34" s="71"/>
    </row>
    <row r="35" spans="1:14" ht="13.5" x14ac:dyDescent="0.2">
      <c r="B35" s="425" t="s">
        <v>608</v>
      </c>
      <c r="C35" s="520"/>
      <c r="D35" s="681">
        <v>6631</v>
      </c>
      <c r="E35" s="693"/>
      <c r="F35" s="693"/>
      <c r="G35" s="681">
        <v>6630</v>
      </c>
      <c r="H35" s="693"/>
      <c r="I35" s="681">
        <v>6628</v>
      </c>
      <c r="J35" s="693"/>
      <c r="K35" s="681">
        <v>6453</v>
      </c>
      <c r="L35" s="682"/>
      <c r="M35" s="681">
        <v>6451</v>
      </c>
      <c r="N35" s="71"/>
    </row>
    <row r="36" spans="1:14" x14ac:dyDescent="0.2">
      <c r="B36" s="425" t="s">
        <v>82</v>
      </c>
      <c r="C36" s="520"/>
      <c r="D36" s="688">
        <v>3044</v>
      </c>
      <c r="E36" s="693"/>
      <c r="F36" s="693"/>
      <c r="G36" s="688">
        <v>2942</v>
      </c>
      <c r="H36" s="693"/>
      <c r="I36" s="688">
        <v>3058</v>
      </c>
      <c r="J36" s="693"/>
      <c r="K36" s="688">
        <v>3050</v>
      </c>
      <c r="L36" s="682"/>
      <c r="M36" s="688">
        <v>2805</v>
      </c>
      <c r="N36" s="71"/>
    </row>
    <row r="37" spans="1:14" x14ac:dyDescent="0.2">
      <c r="B37" s="433" t="s">
        <v>84</v>
      </c>
      <c r="C37" s="524"/>
      <c r="D37" s="685">
        <v>93952</v>
      </c>
      <c r="E37" s="686"/>
      <c r="F37" s="686"/>
      <c r="G37" s="685">
        <v>94933</v>
      </c>
      <c r="H37" s="686"/>
      <c r="I37" s="685">
        <v>93898</v>
      </c>
      <c r="J37" s="686"/>
      <c r="K37" s="685">
        <v>92416</v>
      </c>
      <c r="L37" s="682"/>
      <c r="M37" s="685">
        <v>90937</v>
      </c>
      <c r="N37" s="71"/>
    </row>
    <row r="38" spans="1:14" ht="5.25" customHeight="1" x14ac:dyDescent="0.2">
      <c r="D38" s="682"/>
      <c r="E38" s="692"/>
      <c r="F38" s="692"/>
      <c r="G38" s="682"/>
      <c r="H38" s="692"/>
      <c r="I38" s="682"/>
      <c r="J38" s="692"/>
      <c r="K38" s="682"/>
      <c r="L38" s="682"/>
      <c r="M38" s="682"/>
      <c r="N38" s="71"/>
    </row>
    <row r="39" spans="1:14" x14ac:dyDescent="0.2">
      <c r="A39" s="464" t="s">
        <v>85</v>
      </c>
      <c r="D39" s="682"/>
      <c r="E39" s="692"/>
      <c r="F39" s="692"/>
      <c r="G39" s="682"/>
      <c r="H39" s="692"/>
      <c r="I39" s="682"/>
      <c r="J39" s="692"/>
      <c r="K39" s="682"/>
      <c r="L39" s="682"/>
      <c r="M39" s="682"/>
      <c r="N39" s="71"/>
    </row>
    <row r="40" spans="1:14" ht="13.5" x14ac:dyDescent="0.2">
      <c r="B40" s="425" t="s">
        <v>609</v>
      </c>
      <c r="C40" s="520"/>
      <c r="D40" s="681">
        <v>2248</v>
      </c>
      <c r="E40" s="693"/>
      <c r="F40" s="693"/>
      <c r="G40" s="681">
        <v>3052</v>
      </c>
      <c r="H40" s="693"/>
      <c r="I40" s="681">
        <v>1930</v>
      </c>
      <c r="J40" s="693"/>
      <c r="K40" s="681">
        <v>1930</v>
      </c>
      <c r="L40" s="682"/>
      <c r="M40" s="681">
        <v>1930</v>
      </c>
      <c r="N40" s="71"/>
    </row>
    <row r="41" spans="1:14" ht="13.5" x14ac:dyDescent="0.2">
      <c r="B41" s="425" t="s">
        <v>610</v>
      </c>
      <c r="C41" s="520"/>
      <c r="D41" s="681">
        <v>9</v>
      </c>
      <c r="E41" s="693"/>
      <c r="F41" s="693"/>
      <c r="G41" s="681">
        <v>9</v>
      </c>
      <c r="H41" s="693"/>
      <c r="I41" s="681">
        <v>9</v>
      </c>
      <c r="J41" s="693"/>
      <c r="K41" s="681">
        <v>9</v>
      </c>
      <c r="L41" s="682"/>
      <c r="M41" s="681">
        <v>9</v>
      </c>
      <c r="N41" s="71"/>
    </row>
    <row r="42" spans="1:14" x14ac:dyDescent="0.2">
      <c r="B42" s="425" t="s">
        <v>87</v>
      </c>
      <c r="C42" s="520"/>
      <c r="D42" s="681">
        <v>3463</v>
      </c>
      <c r="E42" s="693"/>
      <c r="F42" s="693"/>
      <c r="G42" s="681">
        <v>3511</v>
      </c>
      <c r="H42" s="693"/>
      <c r="I42" s="681">
        <v>3477</v>
      </c>
      <c r="J42" s="693"/>
      <c r="K42" s="681">
        <v>3291</v>
      </c>
      <c r="L42" s="682"/>
      <c r="M42" s="681">
        <v>3310</v>
      </c>
      <c r="N42" s="71"/>
    </row>
    <row r="43" spans="1:14" x14ac:dyDescent="0.2">
      <c r="B43" s="425" t="s">
        <v>89</v>
      </c>
      <c r="C43" s="520"/>
      <c r="D43" s="681">
        <v>48074</v>
      </c>
      <c r="E43" s="693"/>
      <c r="F43" s="693"/>
      <c r="G43" s="681">
        <v>46527</v>
      </c>
      <c r="H43" s="693"/>
      <c r="I43" s="681">
        <v>45803</v>
      </c>
      <c r="J43" s="693"/>
      <c r="K43" s="681">
        <v>45148</v>
      </c>
      <c r="L43" s="682"/>
      <c r="M43" s="681">
        <v>44033</v>
      </c>
      <c r="N43" s="71"/>
    </row>
    <row r="44" spans="1:14" x14ac:dyDescent="0.2">
      <c r="B44" s="425" t="s">
        <v>91</v>
      </c>
      <c r="C44" s="520"/>
      <c r="D44" s="681">
        <v>0</v>
      </c>
      <c r="E44" s="693"/>
      <c r="F44" s="693"/>
      <c r="G44" s="681">
        <v>-3</v>
      </c>
      <c r="H44" s="693"/>
      <c r="I44" s="681">
        <v>-3</v>
      </c>
      <c r="J44" s="693"/>
      <c r="K44" s="681">
        <v>-3</v>
      </c>
      <c r="L44" s="682"/>
      <c r="M44" s="681">
        <v>-3</v>
      </c>
      <c r="N44" s="71"/>
    </row>
    <row r="45" spans="1:14" ht="13.5" x14ac:dyDescent="0.2">
      <c r="B45" s="425" t="s">
        <v>611</v>
      </c>
      <c r="C45" s="520"/>
      <c r="D45" s="681">
        <v>-29746</v>
      </c>
      <c r="E45" s="693"/>
      <c r="F45" s="693"/>
      <c r="G45" s="681">
        <v>-29063</v>
      </c>
      <c r="H45" s="693"/>
      <c r="I45" s="681">
        <v>-28500</v>
      </c>
      <c r="J45" s="693"/>
      <c r="K45" s="681">
        <v>-28042</v>
      </c>
      <c r="L45" s="682"/>
      <c r="M45" s="681">
        <v>-28085</v>
      </c>
      <c r="N45" s="71"/>
    </row>
    <row r="46" spans="1:14" x14ac:dyDescent="0.2">
      <c r="B46" s="425" t="s">
        <v>94</v>
      </c>
      <c r="C46" s="520"/>
      <c r="D46" s="582"/>
      <c r="E46" s="693"/>
      <c r="F46" s="693"/>
      <c r="G46" s="582"/>
      <c r="H46" s="693"/>
      <c r="I46" s="582"/>
      <c r="J46" s="693"/>
      <c r="K46" s="582"/>
      <c r="L46" s="582"/>
      <c r="M46" s="582"/>
      <c r="N46" s="66"/>
    </row>
    <row r="47" spans="1:14" x14ac:dyDescent="0.2">
      <c r="B47" s="433" t="s">
        <v>96</v>
      </c>
      <c r="C47" s="524"/>
      <c r="D47" s="681">
        <v>1887</v>
      </c>
      <c r="E47" s="686"/>
      <c r="F47" s="686"/>
      <c r="G47" s="681">
        <v>2023</v>
      </c>
      <c r="H47" s="686"/>
      <c r="I47" s="681">
        <v>1654</v>
      </c>
      <c r="J47" s="686"/>
      <c r="K47" s="681">
        <v>972</v>
      </c>
      <c r="L47" s="682"/>
      <c r="M47" s="681">
        <v>-2</v>
      </c>
      <c r="N47" s="71"/>
    </row>
    <row r="48" spans="1:14" x14ac:dyDescent="0.2">
      <c r="B48" s="433" t="s">
        <v>98</v>
      </c>
      <c r="C48" s="524"/>
      <c r="D48" s="681">
        <v>-59</v>
      </c>
      <c r="E48" s="686"/>
      <c r="F48" s="686"/>
      <c r="G48" s="681">
        <v>-50</v>
      </c>
      <c r="H48" s="686"/>
      <c r="I48" s="681">
        <v>-40</v>
      </c>
      <c r="J48" s="686"/>
      <c r="K48" s="681">
        <v>-44</v>
      </c>
      <c r="L48" s="682"/>
      <c r="M48" s="681">
        <v>-49</v>
      </c>
      <c r="N48" s="71"/>
    </row>
    <row r="49" spans="1:14" x14ac:dyDescent="0.2">
      <c r="B49" s="433" t="s">
        <v>100</v>
      </c>
      <c r="C49" s="524"/>
      <c r="D49" s="688">
        <v>122</v>
      </c>
      <c r="E49" s="686"/>
      <c r="F49" s="686"/>
      <c r="G49" s="688">
        <v>134</v>
      </c>
      <c r="H49" s="686"/>
      <c r="I49" s="688">
        <v>146</v>
      </c>
      <c r="J49" s="686"/>
      <c r="K49" s="688">
        <v>157</v>
      </c>
      <c r="L49" s="682"/>
      <c r="M49" s="688">
        <v>169</v>
      </c>
      <c r="N49" s="71"/>
    </row>
    <row r="50" spans="1:14" x14ac:dyDescent="0.2">
      <c r="B50" s="429" t="s">
        <v>490</v>
      </c>
      <c r="C50" s="523"/>
      <c r="D50" s="694">
        <v>1950</v>
      </c>
      <c r="E50" s="691"/>
      <c r="F50" s="691"/>
      <c r="G50" s="694">
        <v>2107</v>
      </c>
      <c r="H50" s="691"/>
      <c r="I50" s="694">
        <v>1760</v>
      </c>
      <c r="J50" s="691"/>
      <c r="K50" s="694">
        <v>1085</v>
      </c>
      <c r="L50" s="682"/>
      <c r="M50" s="694">
        <v>118</v>
      </c>
      <c r="N50" s="71"/>
    </row>
    <row r="51" spans="1:14" x14ac:dyDescent="0.2">
      <c r="B51" s="429" t="s">
        <v>101</v>
      </c>
      <c r="C51" s="523"/>
      <c r="D51" s="694">
        <v>25998</v>
      </c>
      <c r="E51" s="691"/>
      <c r="F51" s="691"/>
      <c r="G51" s="694">
        <v>26140</v>
      </c>
      <c r="H51" s="691"/>
      <c r="I51" s="694">
        <v>24476</v>
      </c>
      <c r="J51" s="691"/>
      <c r="K51" s="694">
        <v>23418</v>
      </c>
      <c r="L51" s="682"/>
      <c r="M51" s="694">
        <v>21312</v>
      </c>
      <c r="N51" s="71"/>
    </row>
    <row r="52" spans="1:14" ht="13.5" thickBot="1" x14ac:dyDescent="0.25">
      <c r="B52" s="429" t="s">
        <v>103</v>
      </c>
      <c r="C52" s="523"/>
      <c r="D52" s="695">
        <v>119950</v>
      </c>
      <c r="E52" s="691"/>
      <c r="F52" s="691"/>
      <c r="G52" s="695">
        <v>121073</v>
      </c>
      <c r="H52" s="691"/>
      <c r="I52" s="695">
        <v>118374</v>
      </c>
      <c r="J52" s="691"/>
      <c r="K52" s="695">
        <v>115834</v>
      </c>
      <c r="L52" s="680"/>
      <c r="M52" s="695">
        <v>112249</v>
      </c>
      <c r="N52" s="82"/>
    </row>
    <row r="53" spans="1:14" ht="13.5" thickTop="1" x14ac:dyDescent="0.2">
      <c r="K53" s="125"/>
      <c r="M53" s="125"/>
    </row>
    <row r="54" spans="1:14" ht="14.25" customHeight="1" x14ac:dyDescent="0.2">
      <c r="A54" s="465" t="s">
        <v>333</v>
      </c>
      <c r="B54" s="1552" t="s">
        <v>697</v>
      </c>
      <c r="C54" s="1552"/>
      <c r="D54" s="1552"/>
      <c r="E54" s="1552"/>
      <c r="F54" s="1552"/>
      <c r="G54" s="1552"/>
      <c r="H54" s="1552"/>
      <c r="I54" s="1552"/>
      <c r="J54" s="1552"/>
      <c r="K54" s="1552"/>
      <c r="L54" s="1552"/>
      <c r="M54" s="1552"/>
      <c r="N54" s="1552"/>
    </row>
    <row r="55" spans="1:14" ht="14.25" x14ac:dyDescent="0.2">
      <c r="A55" s="465" t="s">
        <v>330</v>
      </c>
      <c r="B55" s="1552" t="s">
        <v>641</v>
      </c>
      <c r="C55" s="1552"/>
      <c r="D55" s="1552"/>
      <c r="E55" s="1552"/>
      <c r="F55" s="1552"/>
      <c r="G55" s="1552"/>
      <c r="H55" s="1552"/>
      <c r="I55" s="1552"/>
      <c r="J55" s="1552"/>
      <c r="K55" s="1552"/>
      <c r="L55" s="1552"/>
      <c r="M55" s="1552"/>
      <c r="N55" s="1552"/>
    </row>
    <row r="56" spans="1:14" ht="14.25" customHeight="1" x14ac:dyDescent="0.2">
      <c r="A56" s="465" t="s">
        <v>332</v>
      </c>
      <c r="B56" s="1552" t="s">
        <v>696</v>
      </c>
      <c r="C56" s="1552"/>
      <c r="D56" s="1552"/>
      <c r="E56" s="1552"/>
      <c r="F56" s="1552"/>
      <c r="G56" s="1552"/>
      <c r="H56" s="1552"/>
      <c r="I56" s="1552"/>
      <c r="J56" s="1552"/>
      <c r="K56" s="1552"/>
      <c r="L56" s="1552"/>
      <c r="M56" s="1552"/>
      <c r="N56" s="1552"/>
    </row>
    <row r="57" spans="1:14" ht="14.25" x14ac:dyDescent="0.2">
      <c r="A57" s="465" t="s">
        <v>334</v>
      </c>
      <c r="B57" s="1552" t="s">
        <v>642</v>
      </c>
      <c r="C57" s="1552"/>
      <c r="D57" s="1552"/>
      <c r="E57" s="1552"/>
      <c r="F57" s="1552"/>
      <c r="G57" s="1552"/>
      <c r="H57" s="1552"/>
      <c r="I57" s="1552"/>
      <c r="J57" s="1552"/>
      <c r="K57" s="1552"/>
      <c r="L57" s="1552"/>
      <c r="M57" s="1552"/>
      <c r="N57" s="1552"/>
    </row>
    <row r="58" spans="1:14" ht="36" customHeight="1" x14ac:dyDescent="0.2">
      <c r="A58" s="465" t="s">
        <v>335</v>
      </c>
      <c r="B58" s="1552" t="s">
        <v>640</v>
      </c>
      <c r="C58" s="1552"/>
      <c r="D58" s="1552"/>
      <c r="E58" s="1552"/>
      <c r="F58" s="1552"/>
      <c r="G58" s="1552"/>
      <c r="H58" s="1552"/>
      <c r="I58" s="1552"/>
      <c r="J58" s="1552"/>
      <c r="K58" s="1552"/>
      <c r="L58" s="1552"/>
      <c r="M58" s="1552"/>
      <c r="N58" s="1552"/>
    </row>
    <row r="59" spans="1:14" ht="24.75" customHeight="1" x14ac:dyDescent="0.2">
      <c r="A59" s="465" t="s">
        <v>336</v>
      </c>
      <c r="B59" s="1552" t="s">
        <v>643</v>
      </c>
      <c r="C59" s="1552"/>
      <c r="D59" s="1552"/>
      <c r="E59" s="1552"/>
      <c r="F59" s="1552"/>
      <c r="G59" s="1552"/>
      <c r="H59" s="1552"/>
      <c r="I59" s="1552"/>
      <c r="J59" s="1552"/>
      <c r="K59" s="1552"/>
      <c r="L59" s="1552"/>
      <c r="M59" s="1552"/>
      <c r="N59" s="1552"/>
    </row>
    <row r="60" spans="1:14" ht="25.5" customHeight="1" x14ac:dyDescent="0.2">
      <c r="A60" s="465" t="s">
        <v>476</v>
      </c>
      <c r="B60" s="1552" t="s">
        <v>644</v>
      </c>
      <c r="C60" s="1552"/>
      <c r="D60" s="1552"/>
      <c r="E60" s="1552"/>
      <c r="F60" s="1552"/>
      <c r="G60" s="1552"/>
      <c r="H60" s="1552"/>
      <c r="I60" s="1552"/>
      <c r="J60" s="1552"/>
      <c r="K60" s="1552"/>
      <c r="L60" s="1552"/>
      <c r="M60" s="1552"/>
      <c r="N60" s="1552"/>
    </row>
    <row r="61" spans="1:14" ht="16.7" customHeight="1" x14ac:dyDescent="0.2"/>
  </sheetData>
  <customSheetViews>
    <customSheetView guid="{37FF72F6-90B1-42B8-8DBF-DD3FAC5BA85D}" fitToPage="1">
      <selection sqref="A1:AF1"/>
      <pageMargins left="0.25" right="0.25" top="0.5" bottom="0.5" header="0.3" footer="0.3"/>
      <printOptions horizontalCentered="1"/>
      <pageSetup scale="68"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68" orientation="landscape" r:id="rId2"/>
      <headerFooter>
        <oddFooter>&amp;L&amp;K0070C0The Allstate Corporation 4Q19 Supplement&amp;R&amp;K000000&amp;A</oddFooter>
      </headerFooter>
    </customSheetView>
    <customSheetView guid="{890510C0-555E-4CA3-90D8-F97D8CDBC7E8}" fitToPage="1">
      <selection sqref="A1:M1"/>
      <pageMargins left="0.25" right="0.25" top="0.5" bottom="0.5" header="0.3" footer="0.3"/>
      <printOptions horizontalCentered="1"/>
      <pageSetup scale="68" orientation="landscape" r:id="rId3"/>
      <headerFooter>
        <oddFooter>&amp;L&amp;K0070C0The Allstate Corporation 4Q19 Supplement&amp;R&amp;K000000&amp;A</oddFooter>
      </headerFooter>
    </customSheetView>
    <customSheetView guid="{D0B20ABF-5FBA-4802-BB92-8148C3F1B1AD}" fitToPage="1">
      <selection sqref="A1:M1"/>
      <pageMargins left="0.25" right="0.25" top="0.5" bottom="0.5" header="0.3" footer="0.3"/>
      <printOptions horizontalCentered="1"/>
      <pageSetup scale="68" orientation="landscape" r:id="rId4"/>
      <headerFooter>
        <oddFooter>&amp;L&amp;K0070C0The Allstate Corporation 4Q19 Supplement&amp;R&amp;K000000&amp;A</oddFooter>
      </headerFooter>
    </customSheetView>
    <customSheetView guid="{0B7FDDCE-76D6-4341-B795-862A34477CB3}" fitToPage="1">
      <selection sqref="A1:M1"/>
      <pageMargins left="0.25" right="0.25" top="0.5" bottom="0.5" header="0.3" footer="0.3"/>
      <printOptions horizontalCentered="1"/>
      <pageSetup scale="68"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68" orientation="landscape" r:id="rId6"/>
      <headerFooter>
        <oddFooter>&amp;L&amp;K0070C0The Allstate Corporation 4Q19 Supplement&amp;R&amp;K000000&amp;A</oddFooter>
      </headerFooter>
    </customSheetView>
  </customSheetViews>
  <mergeCells count="11">
    <mergeCell ref="A1:M1"/>
    <mergeCell ref="A2:M2"/>
    <mergeCell ref="B60:N60"/>
    <mergeCell ref="B54:N54"/>
    <mergeCell ref="B55:N55"/>
    <mergeCell ref="B56:N56"/>
    <mergeCell ref="A4:B4"/>
    <mergeCell ref="A5:B5"/>
    <mergeCell ref="B59:N59"/>
    <mergeCell ref="B57:N57"/>
    <mergeCell ref="B58:N58"/>
  </mergeCells>
  <printOptions horizontalCentered="1"/>
  <pageMargins left="0.25" right="0.25" top="0.5" bottom="0.5" header="0.3" footer="0.3"/>
  <pageSetup scale="68" orientation="landscape" r:id="rId7"/>
  <headerFooter>
    <oddFooter>&amp;L&amp;K0070C0The Allstate Corporation 4Q19 Supplement&amp;R&amp;K000000&amp;A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B34"/>
  <sheetViews>
    <sheetView zoomScaleNormal="100" workbookViewId="0">
      <selection sqref="A1:Z1"/>
    </sheetView>
  </sheetViews>
  <sheetFormatPr defaultColWidth="13.7109375" defaultRowHeight="12.75" x14ac:dyDescent="0.2"/>
  <cols>
    <col min="1" max="1" width="3" style="427" customWidth="1"/>
    <col min="2" max="2" width="46.5703125" style="427" customWidth="1"/>
    <col min="3" max="3" width="2.28515625" style="427" customWidth="1"/>
    <col min="4" max="4" width="2.28515625" style="519" customWidth="1"/>
    <col min="5" max="5" width="10.28515625" style="519" customWidth="1"/>
    <col min="6" max="6" width="2.28515625" style="519" customWidth="1"/>
    <col min="7" max="7" width="2.28515625" style="427" customWidth="1"/>
    <col min="8" max="8" width="10.28515625" style="427" customWidth="1"/>
    <col min="9" max="10" width="2.28515625" style="427" customWidth="1"/>
    <col min="11" max="11" width="10.28515625" style="427" customWidth="1"/>
    <col min="12" max="13" width="2.28515625" style="427" customWidth="1"/>
    <col min="14" max="14" width="10.28515625" style="427" customWidth="1"/>
    <col min="15" max="16" width="2.28515625" style="427" customWidth="1"/>
    <col min="17" max="17" width="10.28515625" style="427" customWidth="1"/>
    <col min="18" max="19" width="2.28515625" style="427" customWidth="1"/>
    <col min="20" max="20" width="10.28515625" style="427" customWidth="1"/>
    <col min="21" max="22" width="2.28515625" style="427" customWidth="1"/>
    <col min="23" max="23" width="10.28515625" style="427" customWidth="1"/>
    <col min="24" max="25" width="2.28515625" style="427" customWidth="1"/>
    <col min="26" max="26" width="10.28515625" style="427" customWidth="1"/>
    <col min="27" max="28" width="2.28515625" style="427" customWidth="1"/>
    <col min="29" max="29" width="10.28515625" style="427" customWidth="1"/>
    <col min="30" max="31" width="2.28515625" style="427" customWidth="1"/>
    <col min="32" max="32" width="10.28515625" style="427" customWidth="1"/>
    <col min="33" max="33" width="2.28515625" style="427" customWidth="1"/>
    <col min="34" max="16384" width="13.7109375" style="427"/>
  </cols>
  <sheetData>
    <row r="1" spans="1:28" ht="14.1" customHeight="1" x14ac:dyDescent="0.25">
      <c r="A1" s="1525" t="s">
        <v>6</v>
      </c>
      <c r="B1" s="1529"/>
      <c r="C1" s="1529"/>
      <c r="D1" s="1529"/>
      <c r="E1" s="1529"/>
      <c r="F1" s="1529"/>
      <c r="G1" s="1529"/>
      <c r="H1" s="1529"/>
      <c r="I1" s="1529"/>
      <c r="J1" s="1529"/>
      <c r="K1" s="1529"/>
      <c r="L1" s="1529"/>
      <c r="M1" s="1529"/>
      <c r="N1" s="1529"/>
      <c r="O1" s="1529"/>
      <c r="P1" s="1529"/>
      <c r="Q1" s="1529"/>
      <c r="R1" s="1529"/>
      <c r="S1" s="1529"/>
      <c r="T1" s="1529"/>
      <c r="U1" s="1529"/>
      <c r="V1" s="1529"/>
      <c r="W1" s="1529"/>
      <c r="X1" s="1529"/>
      <c r="Y1" s="1529"/>
      <c r="Z1" s="1529"/>
    </row>
    <row r="2" spans="1:28" ht="14.1" customHeight="1" x14ac:dyDescent="0.25">
      <c r="A2" s="1525" t="s">
        <v>104</v>
      </c>
      <c r="B2" s="1529"/>
      <c r="C2" s="1529"/>
      <c r="D2" s="1529"/>
      <c r="E2" s="1529"/>
      <c r="F2" s="1529"/>
      <c r="G2" s="1529"/>
      <c r="H2" s="1529"/>
      <c r="I2" s="1529"/>
      <c r="J2" s="1529"/>
      <c r="K2" s="1529"/>
      <c r="L2" s="1529"/>
      <c r="M2" s="1529"/>
      <c r="N2" s="1529"/>
      <c r="O2" s="1529"/>
      <c r="P2" s="1529"/>
      <c r="Q2" s="1529"/>
      <c r="R2" s="1529"/>
      <c r="S2" s="1529"/>
      <c r="T2" s="1529"/>
      <c r="U2" s="1529"/>
      <c r="V2" s="1529"/>
      <c r="W2" s="1529"/>
      <c r="X2" s="1529"/>
      <c r="Y2" s="1529"/>
      <c r="Z2" s="1529"/>
    </row>
    <row r="3" spans="1:28" x14ac:dyDescent="0.2">
      <c r="M3" s="151"/>
      <c r="N3" s="151"/>
      <c r="O3" s="151"/>
    </row>
    <row r="4" spans="1:28" ht="25.9" customHeight="1" x14ac:dyDescent="0.25">
      <c r="A4" s="1555" t="s">
        <v>7</v>
      </c>
      <c r="B4" s="1556"/>
      <c r="D4" s="445"/>
      <c r="E4" s="617" t="s">
        <v>630</v>
      </c>
      <c r="F4" s="447"/>
      <c r="G4" s="467"/>
      <c r="H4" s="449" t="s">
        <v>547</v>
      </c>
      <c r="I4" s="450"/>
      <c r="J4" s="467"/>
      <c r="K4" s="449" t="s">
        <v>493</v>
      </c>
      <c r="L4" s="450"/>
      <c r="M4" s="467"/>
      <c r="N4" s="449" t="s">
        <v>326</v>
      </c>
      <c r="O4" s="450"/>
      <c r="P4" s="445"/>
      <c r="Q4" s="451" t="s">
        <v>10</v>
      </c>
      <c r="R4" s="452"/>
      <c r="S4" s="453"/>
      <c r="T4" s="461" t="s">
        <v>327</v>
      </c>
      <c r="U4" s="448"/>
      <c r="V4" s="453"/>
      <c r="W4" s="461" t="s">
        <v>0</v>
      </c>
      <c r="X4" s="448"/>
      <c r="Y4" s="453"/>
      <c r="Z4" s="461" t="s">
        <v>1</v>
      </c>
      <c r="AA4" s="151"/>
      <c r="AB4" s="151"/>
    </row>
    <row r="5" spans="1:28" ht="12" customHeight="1" x14ac:dyDescent="0.2">
      <c r="A5" s="1526" t="s">
        <v>105</v>
      </c>
      <c r="B5" s="1529"/>
      <c r="D5" s="155"/>
      <c r="E5" s="596"/>
      <c r="F5" s="156"/>
      <c r="G5" s="126"/>
      <c r="H5" s="444"/>
      <c r="I5" s="151"/>
      <c r="J5" s="126"/>
      <c r="K5" s="444"/>
      <c r="L5" s="151"/>
      <c r="M5" s="126"/>
      <c r="N5" s="444"/>
      <c r="O5" s="151"/>
      <c r="P5" s="155"/>
      <c r="Q5" s="444"/>
      <c r="R5" s="156"/>
      <c r="S5" s="126"/>
      <c r="T5" s="444"/>
      <c r="U5" s="151"/>
      <c r="V5" s="126"/>
      <c r="W5" s="444"/>
      <c r="X5" s="151"/>
      <c r="Y5" s="126"/>
      <c r="Z5" s="444"/>
      <c r="AA5" s="151"/>
      <c r="AB5" s="151"/>
    </row>
    <row r="6" spans="1:28" ht="12" customHeight="1" x14ac:dyDescent="0.2">
      <c r="A6" s="1529"/>
      <c r="B6" s="1529"/>
      <c r="D6" s="155"/>
      <c r="E6" s="597"/>
      <c r="F6" s="156"/>
      <c r="G6" s="126"/>
      <c r="H6" s="519"/>
      <c r="I6" s="151"/>
      <c r="J6" s="126"/>
      <c r="L6" s="151"/>
      <c r="M6" s="126"/>
      <c r="O6" s="151"/>
      <c r="P6" s="155"/>
      <c r="Q6" s="151"/>
      <c r="R6" s="156"/>
      <c r="S6" s="126"/>
      <c r="T6" s="519"/>
      <c r="U6" s="151"/>
      <c r="V6" s="126"/>
      <c r="X6" s="151"/>
      <c r="Y6" s="126"/>
      <c r="AA6" s="151"/>
      <c r="AB6" s="151"/>
    </row>
    <row r="7" spans="1:28" ht="12" customHeight="1" x14ac:dyDescent="0.2">
      <c r="A7" s="1554" t="s">
        <v>106</v>
      </c>
      <c r="B7" s="1554"/>
      <c r="D7" s="155"/>
      <c r="E7" s="597"/>
      <c r="F7" s="156"/>
      <c r="G7" s="126"/>
      <c r="H7" s="519"/>
      <c r="I7" s="151"/>
      <c r="J7" s="126"/>
      <c r="L7" s="151"/>
      <c r="M7" s="126"/>
      <c r="O7" s="151"/>
      <c r="P7" s="155"/>
      <c r="Q7" s="151"/>
      <c r="R7" s="156"/>
      <c r="S7" s="126"/>
      <c r="T7" s="519"/>
      <c r="U7" s="151"/>
      <c r="V7" s="126"/>
      <c r="X7" s="151"/>
      <c r="Y7" s="126"/>
      <c r="AA7" s="151"/>
      <c r="AB7" s="151"/>
    </row>
    <row r="8" spans="1:28" ht="12" customHeight="1" x14ac:dyDescent="0.2">
      <c r="A8" s="1529"/>
      <c r="B8" s="1529"/>
      <c r="D8" s="155"/>
      <c r="E8" s="597"/>
      <c r="F8" s="156"/>
      <c r="G8" s="126"/>
      <c r="H8" s="519"/>
      <c r="I8" s="151"/>
      <c r="J8" s="126"/>
      <c r="L8" s="151"/>
      <c r="M8" s="126"/>
      <c r="O8" s="151"/>
      <c r="P8" s="155"/>
      <c r="Q8" s="151"/>
      <c r="R8" s="156"/>
      <c r="S8" s="126"/>
      <c r="T8" s="519"/>
      <c r="U8" s="151"/>
      <c r="V8" s="126"/>
      <c r="X8" s="151"/>
      <c r="Y8" s="126"/>
      <c r="AA8" s="151"/>
      <c r="AB8" s="151"/>
    </row>
    <row r="9" spans="1:28" ht="14.1" customHeight="1" thickBot="1" x14ac:dyDescent="0.25">
      <c r="A9" s="1553" t="s">
        <v>337</v>
      </c>
      <c r="B9" s="1553"/>
      <c r="D9" s="155"/>
      <c r="E9" s="133">
        <v>23750</v>
      </c>
      <c r="F9" s="156"/>
      <c r="G9" s="126"/>
      <c r="H9" s="133">
        <v>23088</v>
      </c>
      <c r="I9" s="234"/>
      <c r="J9" s="126"/>
      <c r="K9" s="133">
        <v>22546</v>
      </c>
      <c r="L9" s="234"/>
      <c r="M9" s="126"/>
      <c r="N9" s="133">
        <v>21488</v>
      </c>
      <c r="O9" s="234"/>
      <c r="P9" s="468"/>
      <c r="Q9" s="133">
        <v>19382</v>
      </c>
      <c r="R9" s="469"/>
      <c r="S9" s="166"/>
      <c r="T9" s="133">
        <v>21356</v>
      </c>
      <c r="U9" s="310"/>
      <c r="V9" s="166"/>
      <c r="W9" s="133">
        <v>20819</v>
      </c>
      <c r="X9" s="310"/>
      <c r="Y9" s="166"/>
      <c r="Z9" s="133">
        <v>20970</v>
      </c>
      <c r="AA9" s="151"/>
      <c r="AB9" s="151"/>
    </row>
    <row r="10" spans="1:28" ht="12" customHeight="1" thickTop="1" x14ac:dyDescent="0.2">
      <c r="A10" s="1529"/>
      <c r="B10" s="1529"/>
      <c r="D10" s="155"/>
      <c r="E10" s="65"/>
      <c r="F10" s="156"/>
      <c r="G10" s="126"/>
      <c r="H10" s="65"/>
      <c r="I10" s="230"/>
      <c r="J10" s="126"/>
      <c r="K10" s="65"/>
      <c r="L10" s="230"/>
      <c r="M10" s="126"/>
      <c r="N10" s="65"/>
      <c r="O10" s="230"/>
      <c r="P10" s="232"/>
      <c r="Q10" s="65"/>
      <c r="R10" s="233"/>
      <c r="S10" s="231"/>
      <c r="T10" s="65"/>
      <c r="U10" s="151"/>
      <c r="V10" s="231"/>
      <c r="W10" s="65"/>
      <c r="X10" s="151"/>
      <c r="Y10" s="231"/>
      <c r="Z10" s="65"/>
      <c r="AA10" s="151"/>
      <c r="AB10" s="151"/>
    </row>
    <row r="11" spans="1:28" ht="12" customHeight="1" x14ac:dyDescent="0.2">
      <c r="A11" s="1554" t="s">
        <v>107</v>
      </c>
      <c r="B11" s="1554"/>
      <c r="D11" s="155"/>
      <c r="E11" s="66"/>
      <c r="F11" s="156"/>
      <c r="G11" s="126"/>
      <c r="H11" s="66"/>
      <c r="I11" s="230"/>
      <c r="J11" s="126"/>
      <c r="K11" s="66"/>
      <c r="L11" s="230"/>
      <c r="M11" s="126"/>
      <c r="N11" s="66"/>
      <c r="O11" s="230"/>
      <c r="P11" s="232"/>
      <c r="Q11" s="230"/>
      <c r="R11" s="233"/>
      <c r="S11" s="231"/>
      <c r="T11" s="66"/>
      <c r="U11" s="151"/>
      <c r="V11" s="231"/>
      <c r="W11" s="66"/>
      <c r="X11" s="151"/>
      <c r="Y11" s="231"/>
      <c r="Z11" s="66"/>
      <c r="AA11" s="151"/>
      <c r="AB11" s="151"/>
    </row>
    <row r="12" spans="1:28" ht="12" customHeight="1" x14ac:dyDescent="0.2">
      <c r="A12" s="1529"/>
      <c r="B12" s="1529"/>
      <c r="D12" s="155"/>
      <c r="E12" s="66"/>
      <c r="F12" s="156"/>
      <c r="G12" s="126"/>
      <c r="H12" s="66"/>
      <c r="I12" s="230"/>
      <c r="J12" s="126"/>
      <c r="K12" s="66"/>
      <c r="L12" s="230"/>
      <c r="M12" s="126"/>
      <c r="N12" s="66"/>
      <c r="O12" s="230"/>
      <c r="P12" s="232"/>
      <c r="Q12" s="230"/>
      <c r="R12" s="233"/>
      <c r="S12" s="231"/>
      <c r="T12" s="66"/>
      <c r="U12" s="151"/>
      <c r="V12" s="231"/>
      <c r="W12" s="66"/>
      <c r="X12" s="151"/>
      <c r="Y12" s="231"/>
      <c r="Z12" s="66"/>
      <c r="AA12" s="151"/>
      <c r="AB12" s="151"/>
    </row>
    <row r="13" spans="1:28" ht="25.9" customHeight="1" thickBot="1" x14ac:dyDescent="0.25">
      <c r="A13" s="1553" t="s">
        <v>491</v>
      </c>
      <c r="B13" s="1553"/>
      <c r="D13" s="155"/>
      <c r="E13" s="470">
        <v>324.8</v>
      </c>
      <c r="F13" s="156"/>
      <c r="G13" s="126"/>
      <c r="H13" s="470">
        <v>330.6</v>
      </c>
      <c r="I13" s="471"/>
      <c r="J13" s="126"/>
      <c r="K13" s="470">
        <v>335.1</v>
      </c>
      <c r="L13" s="471"/>
      <c r="M13" s="126"/>
      <c r="N13" s="470">
        <v>337.9</v>
      </c>
      <c r="O13" s="471"/>
      <c r="P13" s="473"/>
      <c r="Q13" s="470">
        <v>336.7</v>
      </c>
      <c r="R13" s="474"/>
      <c r="S13" s="472"/>
      <c r="T13" s="470">
        <v>350.9</v>
      </c>
      <c r="U13" s="328"/>
      <c r="V13" s="472"/>
      <c r="W13" s="470">
        <v>351.9</v>
      </c>
      <c r="X13" s="328"/>
      <c r="Y13" s="472"/>
      <c r="Z13" s="470">
        <v>357.7</v>
      </c>
      <c r="AA13" s="151"/>
      <c r="AB13" s="151"/>
    </row>
    <row r="14" spans="1:28" ht="12" customHeight="1" thickTop="1" x14ac:dyDescent="0.2">
      <c r="A14" s="1553"/>
      <c r="B14" s="1553"/>
      <c r="D14" s="155"/>
      <c r="E14" s="65"/>
      <c r="F14" s="156"/>
      <c r="G14" s="126"/>
      <c r="H14" s="65"/>
      <c r="I14" s="230"/>
      <c r="J14" s="126"/>
      <c r="K14" s="65"/>
      <c r="L14" s="230"/>
      <c r="M14" s="126"/>
      <c r="N14" s="65"/>
      <c r="O14" s="230"/>
      <c r="P14" s="232"/>
      <c r="Q14" s="65"/>
      <c r="R14" s="233"/>
      <c r="S14" s="231"/>
      <c r="T14" s="65"/>
      <c r="U14" s="151"/>
      <c r="V14" s="231"/>
      <c r="W14" s="65"/>
      <c r="X14" s="151"/>
      <c r="Y14" s="231"/>
      <c r="Z14" s="65"/>
      <c r="AA14" s="151"/>
      <c r="AB14" s="151"/>
    </row>
    <row r="15" spans="1:28" ht="12" customHeight="1" thickBot="1" x14ac:dyDescent="0.25">
      <c r="A15" s="1553" t="s">
        <v>108</v>
      </c>
      <c r="B15" s="1553"/>
      <c r="D15" s="155"/>
      <c r="E15" s="475">
        <v>73.12</v>
      </c>
      <c r="F15" s="156"/>
      <c r="G15" s="126"/>
      <c r="H15" s="475">
        <v>69.84</v>
      </c>
      <c r="I15" s="230"/>
      <c r="J15" s="126"/>
      <c r="K15" s="475">
        <v>67.28</v>
      </c>
      <c r="L15" s="230"/>
      <c r="M15" s="126"/>
      <c r="N15" s="475">
        <v>63.59</v>
      </c>
      <c r="O15" s="230"/>
      <c r="P15" s="232"/>
      <c r="Q15" s="475">
        <v>57.56459756459757</v>
      </c>
      <c r="R15" s="233"/>
      <c r="S15" s="231"/>
      <c r="T15" s="475">
        <v>60.860644058136224</v>
      </c>
      <c r="U15" s="151"/>
      <c r="V15" s="231"/>
      <c r="W15" s="475">
        <v>59.164535379369141</v>
      </c>
      <c r="X15" s="151"/>
      <c r="Y15" s="231"/>
      <c r="Z15" s="475">
        <v>58.624545708694441</v>
      </c>
      <c r="AA15" s="151"/>
      <c r="AB15" s="151"/>
    </row>
    <row r="16" spans="1:28" ht="13.5" thickTop="1" x14ac:dyDescent="0.2">
      <c r="A16" s="1529"/>
      <c r="B16" s="1529"/>
      <c r="D16" s="155"/>
      <c r="E16" s="65"/>
      <c r="F16" s="156"/>
      <c r="G16" s="126"/>
      <c r="H16" s="65"/>
      <c r="I16" s="230"/>
      <c r="J16" s="126"/>
      <c r="K16" s="65"/>
      <c r="L16" s="230"/>
      <c r="M16" s="126"/>
      <c r="N16" s="65"/>
      <c r="O16" s="230"/>
      <c r="P16" s="232"/>
      <c r="Q16" s="65"/>
      <c r="R16" s="233"/>
      <c r="S16" s="231"/>
      <c r="T16" s="65"/>
      <c r="U16" s="151"/>
      <c r="V16" s="231"/>
      <c r="W16" s="65"/>
      <c r="X16" s="151"/>
      <c r="Y16" s="231"/>
      <c r="Z16" s="65"/>
      <c r="AA16" s="151"/>
      <c r="AB16" s="151"/>
    </row>
    <row r="17" spans="1:28" ht="35.85" customHeight="1" x14ac:dyDescent="0.2">
      <c r="A17" s="1526" t="s">
        <v>508</v>
      </c>
      <c r="B17" s="1529"/>
      <c r="D17" s="155"/>
      <c r="E17" s="66"/>
      <c r="F17" s="156"/>
      <c r="G17" s="126"/>
      <c r="H17" s="66"/>
      <c r="I17" s="230"/>
      <c r="J17" s="126"/>
      <c r="K17" s="66"/>
      <c r="L17" s="230"/>
      <c r="M17" s="126"/>
      <c r="N17" s="66"/>
      <c r="O17" s="230"/>
      <c r="P17" s="232"/>
      <c r="Q17" s="230"/>
      <c r="R17" s="233"/>
      <c r="S17" s="231"/>
      <c r="T17" s="66"/>
      <c r="U17" s="151"/>
      <c r="V17" s="231"/>
      <c r="W17" s="66"/>
      <c r="X17" s="151"/>
      <c r="Y17" s="231"/>
      <c r="Z17" s="66"/>
      <c r="AA17" s="151"/>
      <c r="AB17" s="151"/>
    </row>
    <row r="18" spans="1:28" ht="12" customHeight="1" x14ac:dyDescent="0.2">
      <c r="A18" s="1529"/>
      <c r="B18" s="1529"/>
      <c r="D18" s="155"/>
      <c r="E18" s="66"/>
      <c r="F18" s="156"/>
      <c r="G18" s="126"/>
      <c r="H18" s="66"/>
      <c r="I18" s="230"/>
      <c r="J18" s="126"/>
      <c r="K18" s="66"/>
      <c r="L18" s="230"/>
      <c r="M18" s="126"/>
      <c r="N18" s="66"/>
      <c r="O18" s="230"/>
      <c r="P18" s="232"/>
      <c r="Q18" s="230"/>
      <c r="R18" s="233"/>
      <c r="S18" s="231"/>
      <c r="T18" s="66"/>
      <c r="U18" s="151"/>
      <c r="V18" s="231"/>
      <c r="W18" s="66"/>
      <c r="X18" s="151"/>
      <c r="Y18" s="231"/>
      <c r="Z18" s="66"/>
      <c r="AA18" s="151"/>
      <c r="AB18" s="151"/>
    </row>
    <row r="19" spans="1:28" ht="12" customHeight="1" x14ac:dyDescent="0.2">
      <c r="A19" s="1554" t="s">
        <v>106</v>
      </c>
      <c r="B19" s="1529"/>
      <c r="D19" s="155"/>
      <c r="E19" s="66"/>
      <c r="F19" s="156"/>
      <c r="G19" s="126"/>
      <c r="H19" s="66"/>
      <c r="I19" s="230"/>
      <c r="J19" s="126"/>
      <c r="K19" s="66"/>
      <c r="L19" s="230"/>
      <c r="M19" s="126"/>
      <c r="N19" s="66"/>
      <c r="O19" s="230"/>
      <c r="P19" s="232"/>
      <c r="Q19" s="230"/>
      <c r="R19" s="233"/>
      <c r="S19" s="231"/>
      <c r="T19" s="66"/>
      <c r="U19" s="151"/>
      <c r="V19" s="231"/>
      <c r="W19" s="66"/>
      <c r="X19" s="151"/>
      <c r="Y19" s="231"/>
      <c r="Z19" s="66"/>
      <c r="AA19" s="151"/>
      <c r="AB19" s="151"/>
    </row>
    <row r="20" spans="1:28" ht="12" customHeight="1" x14ac:dyDescent="0.2">
      <c r="A20" s="1529"/>
      <c r="B20" s="1529"/>
      <c r="D20" s="155"/>
      <c r="E20" s="66"/>
      <c r="F20" s="156"/>
      <c r="G20" s="126"/>
      <c r="H20" s="66"/>
      <c r="I20" s="230"/>
      <c r="J20" s="126"/>
      <c r="K20" s="66"/>
      <c r="L20" s="230"/>
      <c r="M20" s="126"/>
      <c r="N20" s="66"/>
      <c r="O20" s="230"/>
      <c r="P20" s="232"/>
      <c r="Q20" s="230"/>
      <c r="R20" s="233"/>
      <c r="S20" s="231"/>
      <c r="T20" s="66"/>
      <c r="U20" s="151"/>
      <c r="V20" s="231"/>
      <c r="W20" s="66"/>
      <c r="X20" s="151"/>
      <c r="Y20" s="231"/>
      <c r="Z20" s="66"/>
      <c r="AA20" s="151"/>
      <c r="AB20" s="151"/>
    </row>
    <row r="21" spans="1:28" ht="12" customHeight="1" x14ac:dyDescent="0.2">
      <c r="A21" s="1553" t="s">
        <v>109</v>
      </c>
      <c r="B21" s="1553"/>
      <c r="D21" s="155"/>
      <c r="E21" s="134">
        <v>23750</v>
      </c>
      <c r="F21" s="156"/>
      <c r="G21" s="126"/>
      <c r="H21" s="134">
        <v>23088</v>
      </c>
      <c r="I21" s="234"/>
      <c r="J21" s="126"/>
      <c r="K21" s="134">
        <v>22546</v>
      </c>
      <c r="L21" s="234"/>
      <c r="M21" s="126"/>
      <c r="N21" s="134">
        <v>21488</v>
      </c>
      <c r="O21" s="234"/>
      <c r="P21" s="468"/>
      <c r="Q21" s="166">
        <v>19382</v>
      </c>
      <c r="R21" s="469"/>
      <c r="S21" s="166"/>
      <c r="T21" s="134">
        <v>21356</v>
      </c>
      <c r="U21" s="310"/>
      <c r="V21" s="166"/>
      <c r="W21" s="134">
        <v>20819</v>
      </c>
      <c r="X21" s="310"/>
      <c r="Y21" s="166"/>
      <c r="Z21" s="134">
        <v>20970</v>
      </c>
      <c r="AA21" s="151"/>
      <c r="AB21" s="151"/>
    </row>
    <row r="22" spans="1:28" ht="12" customHeight="1" x14ac:dyDescent="0.2">
      <c r="A22" s="1553"/>
      <c r="B22" s="1553"/>
      <c r="D22" s="155"/>
      <c r="E22" s="66"/>
      <c r="F22" s="156"/>
      <c r="G22" s="126"/>
      <c r="H22" s="66"/>
      <c r="I22" s="230"/>
      <c r="J22" s="126"/>
      <c r="K22" s="66"/>
      <c r="L22" s="230"/>
      <c r="M22" s="126"/>
      <c r="N22" s="66"/>
      <c r="O22" s="230"/>
      <c r="P22" s="232"/>
      <c r="Q22" s="230"/>
      <c r="R22" s="233"/>
      <c r="S22" s="231"/>
      <c r="T22" s="66"/>
      <c r="U22" s="151"/>
      <c r="V22" s="231"/>
      <c r="W22" s="66"/>
      <c r="X22" s="151"/>
      <c r="Y22" s="231"/>
      <c r="Z22" s="66"/>
      <c r="AA22" s="151"/>
      <c r="AB22" s="151"/>
    </row>
    <row r="23" spans="1:28" ht="25.9" customHeight="1" x14ac:dyDescent="0.2">
      <c r="A23" s="1553" t="s">
        <v>338</v>
      </c>
      <c r="B23" s="1553"/>
      <c r="D23" s="155"/>
      <c r="E23" s="70">
        <v>1893</v>
      </c>
      <c r="F23" s="156"/>
      <c r="G23" s="126"/>
      <c r="H23" s="70">
        <v>2028</v>
      </c>
      <c r="I23" s="152"/>
      <c r="J23" s="126"/>
      <c r="K23" s="70">
        <v>1658</v>
      </c>
      <c r="L23" s="152"/>
      <c r="M23" s="126"/>
      <c r="N23" s="70">
        <v>975</v>
      </c>
      <c r="O23" s="152"/>
      <c r="P23" s="321"/>
      <c r="Q23" s="70">
        <v>0</v>
      </c>
      <c r="R23" s="322"/>
      <c r="S23" s="143"/>
      <c r="T23" s="70">
        <v>-15</v>
      </c>
      <c r="U23" s="323"/>
      <c r="V23" s="143"/>
      <c r="W23" s="70">
        <v>55</v>
      </c>
      <c r="X23" s="323"/>
      <c r="Y23" s="143"/>
      <c r="Z23" s="70">
        <v>187</v>
      </c>
      <c r="AA23" s="151"/>
      <c r="AB23" s="151"/>
    </row>
    <row r="24" spans="1:28" ht="12" customHeight="1" x14ac:dyDescent="0.2">
      <c r="A24" s="1553"/>
      <c r="B24" s="1553"/>
      <c r="D24" s="155"/>
      <c r="E24" s="132"/>
      <c r="F24" s="156"/>
      <c r="G24" s="126"/>
      <c r="H24" s="132"/>
      <c r="I24" s="230"/>
      <c r="J24" s="126"/>
      <c r="K24" s="132"/>
      <c r="L24" s="230"/>
      <c r="M24" s="126"/>
      <c r="N24" s="132"/>
      <c r="O24" s="230"/>
      <c r="P24" s="232"/>
      <c r="Q24" s="132"/>
      <c r="R24" s="233"/>
      <c r="S24" s="231"/>
      <c r="T24" s="132"/>
      <c r="U24" s="151"/>
      <c r="V24" s="231"/>
      <c r="W24" s="132"/>
      <c r="X24" s="151"/>
      <c r="Y24" s="231"/>
      <c r="Z24" s="132"/>
      <c r="AA24" s="151"/>
      <c r="AB24" s="151"/>
    </row>
    <row r="25" spans="1:28" ht="12" customHeight="1" thickBot="1" x14ac:dyDescent="0.25">
      <c r="A25" s="1553" t="s">
        <v>110</v>
      </c>
      <c r="B25" s="1553"/>
      <c r="D25" s="155"/>
      <c r="E25" s="133">
        <v>21857</v>
      </c>
      <c r="F25" s="156"/>
      <c r="G25" s="126"/>
      <c r="H25" s="133">
        <v>21060</v>
      </c>
      <c r="I25" s="234"/>
      <c r="J25" s="126"/>
      <c r="K25" s="133">
        <v>20888</v>
      </c>
      <c r="L25" s="234"/>
      <c r="M25" s="126"/>
      <c r="N25" s="133">
        <v>20513</v>
      </c>
      <c r="O25" s="234"/>
      <c r="P25" s="468"/>
      <c r="Q25" s="133">
        <v>19382</v>
      </c>
      <c r="R25" s="469"/>
      <c r="S25" s="166"/>
      <c r="T25" s="133">
        <v>21371</v>
      </c>
      <c r="U25" s="310"/>
      <c r="V25" s="166"/>
      <c r="W25" s="133">
        <v>20764</v>
      </c>
      <c r="X25" s="310"/>
      <c r="Y25" s="166"/>
      <c r="Z25" s="133">
        <v>20783</v>
      </c>
      <c r="AA25" s="151"/>
      <c r="AB25" s="151"/>
    </row>
    <row r="26" spans="1:28" ht="12" customHeight="1" thickTop="1" x14ac:dyDescent="0.2">
      <c r="A26" s="1529"/>
      <c r="B26" s="1529"/>
      <c r="D26" s="155"/>
      <c r="E26" s="65"/>
      <c r="F26" s="156"/>
      <c r="G26" s="126"/>
      <c r="H26" s="65"/>
      <c r="I26" s="230"/>
      <c r="J26" s="126"/>
      <c r="K26" s="65"/>
      <c r="L26" s="230"/>
      <c r="M26" s="126"/>
      <c r="N26" s="65"/>
      <c r="O26" s="230"/>
      <c r="P26" s="232"/>
      <c r="Q26" s="65"/>
      <c r="R26" s="233"/>
      <c r="S26" s="231"/>
      <c r="T26" s="65"/>
      <c r="U26" s="151"/>
      <c r="V26" s="231"/>
      <c r="W26" s="65"/>
      <c r="X26" s="151"/>
      <c r="Y26" s="231"/>
      <c r="Z26" s="65"/>
      <c r="AA26" s="151"/>
      <c r="AB26" s="151"/>
    </row>
    <row r="27" spans="1:28" ht="12" customHeight="1" x14ac:dyDescent="0.2">
      <c r="A27" s="1554" t="s">
        <v>107</v>
      </c>
      <c r="B27" s="1529"/>
      <c r="D27" s="155"/>
      <c r="E27" s="66"/>
      <c r="F27" s="156"/>
      <c r="G27" s="126"/>
      <c r="H27" s="66"/>
      <c r="I27" s="230"/>
      <c r="J27" s="126"/>
      <c r="K27" s="66"/>
      <c r="L27" s="230"/>
      <c r="M27" s="126"/>
      <c r="N27" s="66"/>
      <c r="O27" s="230"/>
      <c r="P27" s="232"/>
      <c r="Q27" s="230"/>
      <c r="R27" s="233"/>
      <c r="S27" s="231"/>
      <c r="T27" s="66"/>
      <c r="U27" s="151"/>
      <c r="V27" s="231"/>
      <c r="W27" s="66"/>
      <c r="X27" s="151"/>
      <c r="Y27" s="231"/>
      <c r="Z27" s="66"/>
      <c r="AA27" s="151"/>
      <c r="AB27" s="151"/>
    </row>
    <row r="28" spans="1:28" ht="12" customHeight="1" x14ac:dyDescent="0.2">
      <c r="A28" s="1529"/>
      <c r="B28" s="1529"/>
      <c r="D28" s="155"/>
      <c r="E28" s="66"/>
      <c r="F28" s="156"/>
      <c r="G28" s="126"/>
      <c r="H28" s="66"/>
      <c r="I28" s="230"/>
      <c r="J28" s="126"/>
      <c r="K28" s="66"/>
      <c r="L28" s="230"/>
      <c r="M28" s="126"/>
      <c r="N28" s="66"/>
      <c r="O28" s="230"/>
      <c r="P28" s="232"/>
      <c r="Q28" s="230"/>
      <c r="R28" s="233"/>
      <c r="S28" s="231"/>
      <c r="T28" s="66"/>
      <c r="U28" s="151"/>
      <c r="V28" s="231"/>
      <c r="W28" s="66"/>
      <c r="X28" s="151"/>
      <c r="Y28" s="231"/>
      <c r="Z28" s="66"/>
      <c r="AA28" s="151"/>
      <c r="AB28" s="151"/>
    </row>
    <row r="29" spans="1:28" ht="25.9" customHeight="1" thickBot="1" x14ac:dyDescent="0.25">
      <c r="A29" s="1553" t="s">
        <v>491</v>
      </c>
      <c r="B29" s="1553"/>
      <c r="D29" s="155"/>
      <c r="E29" s="470">
        <v>324.8</v>
      </c>
      <c r="F29" s="156"/>
      <c r="G29" s="126"/>
      <c r="H29" s="470">
        <v>330.6</v>
      </c>
      <c r="I29" s="471"/>
      <c r="J29" s="126"/>
      <c r="K29" s="470">
        <v>335.1</v>
      </c>
      <c r="L29" s="471"/>
      <c r="M29" s="126"/>
      <c r="N29" s="470">
        <v>337.9</v>
      </c>
      <c r="O29" s="471"/>
      <c r="P29" s="473"/>
      <c r="Q29" s="470">
        <v>336.7</v>
      </c>
      <c r="R29" s="474"/>
      <c r="S29" s="472"/>
      <c r="T29" s="470">
        <v>350.9</v>
      </c>
      <c r="U29" s="328"/>
      <c r="V29" s="472"/>
      <c r="W29" s="470">
        <v>351.9</v>
      </c>
      <c r="X29" s="328"/>
      <c r="Y29" s="472"/>
      <c r="Z29" s="470">
        <v>357.7</v>
      </c>
      <c r="AA29" s="151"/>
      <c r="AB29" s="151"/>
    </row>
    <row r="30" spans="1:28" ht="12" customHeight="1" thickTop="1" x14ac:dyDescent="0.2">
      <c r="A30" s="1553"/>
      <c r="B30" s="1553"/>
      <c r="D30" s="155"/>
      <c r="E30" s="65"/>
      <c r="F30" s="156"/>
      <c r="G30" s="126"/>
      <c r="H30" s="65"/>
      <c r="I30" s="230"/>
      <c r="J30" s="126"/>
      <c r="K30" s="65"/>
      <c r="L30" s="230"/>
      <c r="M30" s="126"/>
      <c r="N30" s="65"/>
      <c r="O30" s="230"/>
      <c r="P30" s="232"/>
      <c r="Q30" s="65"/>
      <c r="R30" s="233"/>
      <c r="S30" s="231"/>
      <c r="T30" s="65"/>
      <c r="U30" s="151"/>
      <c r="V30" s="231"/>
      <c r="W30" s="65"/>
      <c r="X30" s="151"/>
      <c r="Y30" s="231"/>
      <c r="Z30" s="65"/>
      <c r="AA30" s="151"/>
      <c r="AB30" s="151"/>
    </row>
    <row r="31" spans="1:28" ht="35.85" customHeight="1" thickBot="1" x14ac:dyDescent="0.25">
      <c r="A31" s="1553" t="s">
        <v>492</v>
      </c>
      <c r="B31" s="1553"/>
      <c r="D31" s="155"/>
      <c r="E31" s="476">
        <v>67.290000000000006</v>
      </c>
      <c r="F31" s="156"/>
      <c r="G31" s="126"/>
      <c r="H31" s="476">
        <v>63.7</v>
      </c>
      <c r="I31" s="456"/>
      <c r="J31" s="126"/>
      <c r="K31" s="476">
        <v>62.33</v>
      </c>
      <c r="L31" s="456"/>
      <c r="M31" s="126"/>
      <c r="N31" s="476">
        <v>60.71</v>
      </c>
      <c r="O31" s="456"/>
      <c r="P31" s="458"/>
      <c r="Q31" s="476">
        <v>57.56459756459757</v>
      </c>
      <c r="R31" s="459"/>
      <c r="S31" s="457"/>
      <c r="T31" s="476">
        <v>60.903391279566833</v>
      </c>
      <c r="U31" s="477"/>
      <c r="V31" s="457"/>
      <c r="W31" s="476">
        <v>59.008240977550443</v>
      </c>
      <c r="X31" s="477"/>
      <c r="Y31" s="457"/>
      <c r="Z31" s="476">
        <v>58.101761252446188</v>
      </c>
      <c r="AA31" s="151"/>
      <c r="AB31" s="151"/>
    </row>
    <row r="32" spans="1:28" ht="12" customHeight="1" thickTop="1" x14ac:dyDescent="0.2">
      <c r="D32" s="441"/>
      <c r="E32" s="296"/>
      <c r="F32" s="440"/>
      <c r="G32" s="126"/>
      <c r="H32" s="126"/>
      <c r="I32" s="151"/>
      <c r="J32" s="126"/>
      <c r="K32" s="126"/>
      <c r="L32" s="151"/>
      <c r="M32" s="126"/>
      <c r="N32" s="126"/>
      <c r="O32" s="151"/>
      <c r="P32" s="441"/>
      <c r="Q32" s="442"/>
      <c r="R32" s="440"/>
      <c r="S32" s="126"/>
      <c r="T32" s="126"/>
      <c r="U32" s="151"/>
      <c r="V32" s="126"/>
      <c r="W32" s="126"/>
      <c r="X32" s="151"/>
      <c r="Y32" s="126"/>
      <c r="Z32" s="126"/>
      <c r="AA32" s="151"/>
      <c r="AB32" s="151"/>
    </row>
    <row r="33" spans="1:28" x14ac:dyDescent="0.2">
      <c r="M33" s="126"/>
      <c r="N33" s="126"/>
      <c r="O33" s="126"/>
      <c r="Y33" s="126"/>
      <c r="Z33" s="126"/>
      <c r="AA33" s="151"/>
      <c r="AB33" s="151"/>
    </row>
    <row r="34" spans="1:28" ht="26.25" customHeight="1" x14ac:dyDescent="0.2">
      <c r="A34" s="269" t="s">
        <v>234</v>
      </c>
      <c r="B34" s="1552" t="s">
        <v>645</v>
      </c>
      <c r="C34" s="1552"/>
      <c r="D34" s="1552"/>
      <c r="E34" s="1552"/>
      <c r="F34" s="1552"/>
      <c r="G34" s="1552"/>
      <c r="H34" s="1552"/>
      <c r="I34" s="1552"/>
      <c r="J34" s="1552"/>
      <c r="K34" s="1552"/>
      <c r="L34" s="1552"/>
      <c r="M34" s="1552"/>
      <c r="N34" s="1552"/>
      <c r="O34" s="1552"/>
      <c r="P34" s="1552"/>
      <c r="Q34" s="1552"/>
      <c r="R34" s="1552"/>
      <c r="S34" s="1552"/>
      <c r="T34" s="1552"/>
      <c r="U34" s="1552"/>
      <c r="V34" s="1552"/>
      <c r="W34" s="1552"/>
      <c r="X34" s="1552"/>
      <c r="Y34" s="1552"/>
      <c r="Z34" s="1552"/>
    </row>
  </sheetData>
  <sheetProtection formatCells="0" formatColumns="0" formatRows="0" insertColumns="0" insertRows="0" insertHyperlinks="0" deleteColumns="0" deleteRows="0" sort="0" autoFilter="0" pivotTables="0"/>
  <customSheetViews>
    <customSheetView guid="{37FF72F6-90B1-42B8-8DBF-DD3FAC5BA85D}" fitToPage="1">
      <selection sqref="A1:AF1"/>
      <pageMargins left="0.25" right="0.25" top="0.5" bottom="0.5" header="0.3" footer="0.3"/>
      <printOptions horizontalCentered="1"/>
      <pageSetup scale="79"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79" orientation="landscape" r:id="rId2"/>
      <headerFooter>
        <oddFooter>&amp;L&amp;K0070C0The Allstate Corporation 4Q19 Supplement&amp;R&amp;K000000&amp;A</oddFooter>
      </headerFooter>
    </customSheetView>
    <customSheetView guid="{890510C0-555E-4CA3-90D8-F97D8CDBC7E8}" fitToPage="1">
      <selection sqref="A1:Z1"/>
      <pageMargins left="0.25" right="0.25" top="0.5" bottom="0.5" header="0.3" footer="0.3"/>
      <printOptions horizontalCentered="1"/>
      <pageSetup scale="79" orientation="landscape" r:id="rId3"/>
      <headerFooter>
        <oddFooter>&amp;L&amp;K0070C0The Allstate Corporation 4Q19 Supplement&amp;R&amp;K000000&amp;A</oddFooter>
      </headerFooter>
    </customSheetView>
    <customSheetView guid="{D0B20ABF-5FBA-4802-BB92-8148C3F1B1AD}" fitToPage="1">
      <selection sqref="A1:Z1"/>
      <pageMargins left="0.25" right="0.25" top="0.5" bottom="0.5" header="0.3" footer="0.3"/>
      <printOptions horizontalCentered="1"/>
      <pageSetup scale="79" orientation="landscape" r:id="rId4"/>
      <headerFooter>
        <oddFooter>&amp;L&amp;K0070C0The Allstate Corporation 4Q19 Supplement&amp;R&amp;K000000&amp;A</oddFooter>
      </headerFooter>
    </customSheetView>
    <customSheetView guid="{0B7FDDCE-76D6-4341-B795-862A34477CB3}" fitToPage="1">
      <selection sqref="A1:Z1"/>
      <pageMargins left="0.25" right="0.25" top="0.5" bottom="0.5" header="0.3" footer="0.3"/>
      <printOptions horizontalCentered="1"/>
      <pageSetup scale="79"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79" orientation="landscape" r:id="rId6"/>
      <headerFooter>
        <oddFooter>&amp;L&amp;K0070C0The Allstate Corporation 4Q19 Supplement&amp;R&amp;K000000&amp;A</oddFooter>
      </headerFooter>
    </customSheetView>
  </customSheetViews>
  <mergeCells count="31">
    <mergeCell ref="B34:Z34"/>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1:Z1"/>
    <mergeCell ref="A2:Z2"/>
    <mergeCell ref="A9:B9"/>
    <mergeCell ref="A10:B10"/>
    <mergeCell ref="A11:B11"/>
    <mergeCell ref="A4:B4"/>
    <mergeCell ref="A5:B5"/>
    <mergeCell ref="A6:B6"/>
    <mergeCell ref="A7:B7"/>
    <mergeCell ref="A8:B8"/>
  </mergeCells>
  <printOptions horizontalCentered="1"/>
  <pageMargins left="0.25" right="0.25" top="0.5" bottom="0.5" header="0.3" footer="0.3"/>
  <pageSetup scale="79" orientation="landscape" r:id="rId7"/>
  <headerFooter>
    <oddFooter>&amp;L&amp;K0070C0The Allstate Corporation 4Q19 Supplement&amp;R&amp;K000000&amp;A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A47"/>
  <sheetViews>
    <sheetView zoomScaleNormal="100" workbookViewId="0">
      <selection sqref="A1:AA1"/>
    </sheetView>
  </sheetViews>
  <sheetFormatPr defaultColWidth="13.7109375" defaultRowHeight="12.75" x14ac:dyDescent="0.2"/>
  <cols>
    <col min="1" max="1" width="3" style="427" customWidth="1"/>
    <col min="2" max="2" width="57.5703125" style="427" customWidth="1"/>
    <col min="3" max="3" width="2.28515625" style="427" customWidth="1"/>
    <col min="4" max="4" width="2.28515625" style="519" customWidth="1"/>
    <col min="5" max="5" width="10.28515625" style="519" customWidth="1"/>
    <col min="6" max="6" width="2.28515625" style="519" customWidth="1"/>
    <col min="7" max="7" width="2.28515625" style="427" customWidth="1"/>
    <col min="8" max="8" width="10.28515625" style="427" customWidth="1"/>
    <col min="9" max="10" width="2.28515625" style="427" customWidth="1"/>
    <col min="11" max="11" width="10.28515625" style="427" customWidth="1"/>
    <col min="12" max="13" width="2.28515625" style="427" customWidth="1"/>
    <col min="14" max="14" width="10.28515625" style="427" customWidth="1"/>
    <col min="15" max="16" width="2.28515625" style="427" customWidth="1"/>
    <col min="17" max="17" width="10.28515625" style="427" customWidth="1"/>
    <col min="18" max="19" width="2.28515625" style="427" customWidth="1"/>
    <col min="20" max="20" width="10.28515625" style="427" customWidth="1"/>
    <col min="21" max="22" width="2.28515625" style="427" customWidth="1"/>
    <col min="23" max="23" width="10.28515625" style="427" customWidth="1"/>
    <col min="24" max="25" width="2.28515625" style="427" customWidth="1"/>
    <col min="26" max="26" width="10.28515625" style="427" customWidth="1"/>
    <col min="27" max="28" width="2.28515625" style="427" customWidth="1"/>
    <col min="29" max="29" width="10.28515625" style="427" customWidth="1"/>
    <col min="30" max="31" width="2.28515625" style="427" customWidth="1"/>
    <col min="32" max="32" width="10.28515625" style="427" customWidth="1"/>
    <col min="33" max="33" width="2.28515625" style="427" customWidth="1"/>
    <col min="34" max="16384" width="13.7109375" style="427"/>
  </cols>
  <sheetData>
    <row r="1" spans="1:29" ht="14.1" customHeight="1" x14ac:dyDescent="0.25">
      <c r="A1" s="1525" t="s">
        <v>6</v>
      </c>
      <c r="B1" s="1529"/>
      <c r="C1" s="1529"/>
      <c r="D1" s="1529"/>
      <c r="E1" s="1529"/>
      <c r="F1" s="1529"/>
      <c r="G1" s="1529"/>
      <c r="H1" s="1529"/>
      <c r="I1" s="1529"/>
      <c r="J1" s="1529"/>
      <c r="K1" s="1529"/>
      <c r="L1" s="1529"/>
      <c r="M1" s="1529"/>
      <c r="N1" s="1529"/>
      <c r="O1" s="1529"/>
      <c r="P1" s="1529"/>
      <c r="Q1" s="1529"/>
      <c r="R1" s="1529"/>
      <c r="S1" s="1529"/>
      <c r="T1" s="1529"/>
      <c r="U1" s="1529"/>
      <c r="V1" s="1529"/>
      <c r="W1" s="1529"/>
      <c r="X1" s="1529"/>
      <c r="Y1" s="1529"/>
      <c r="Z1" s="1529"/>
      <c r="AA1" s="1529"/>
    </row>
    <row r="2" spans="1:29" ht="14.1" customHeight="1" x14ac:dyDescent="0.25">
      <c r="A2" s="1525" t="s">
        <v>111</v>
      </c>
      <c r="B2" s="1529"/>
      <c r="C2" s="1529"/>
      <c r="D2" s="1529"/>
      <c r="E2" s="1529"/>
      <c r="F2" s="1529"/>
      <c r="G2" s="1529"/>
      <c r="H2" s="1529"/>
      <c r="I2" s="1529"/>
      <c r="J2" s="1529"/>
      <c r="K2" s="1529"/>
      <c r="L2" s="1529"/>
      <c r="M2" s="1529"/>
      <c r="N2" s="1529"/>
      <c r="O2" s="1529"/>
      <c r="P2" s="1529"/>
      <c r="Q2" s="1529"/>
      <c r="R2" s="1529"/>
      <c r="S2" s="1529"/>
      <c r="T2" s="1529"/>
      <c r="U2" s="1529"/>
      <c r="V2" s="1529"/>
      <c r="W2" s="1529"/>
      <c r="X2" s="1529"/>
      <c r="Y2" s="1529"/>
      <c r="Z2" s="1529"/>
      <c r="AA2" s="1529"/>
    </row>
    <row r="4" spans="1:29" ht="15.75" customHeight="1" x14ac:dyDescent="0.2">
      <c r="A4" s="1549" t="s">
        <v>45</v>
      </c>
      <c r="B4" s="1529"/>
      <c r="D4" s="1530" t="s">
        <v>9</v>
      </c>
      <c r="E4" s="1530"/>
      <c r="F4" s="1530"/>
      <c r="G4" s="1530"/>
      <c r="H4" s="1530"/>
      <c r="I4" s="1530"/>
      <c r="J4" s="1530"/>
      <c r="K4" s="1530"/>
      <c r="L4" s="1530"/>
      <c r="M4" s="1530"/>
      <c r="N4" s="1530"/>
      <c r="O4" s="1530"/>
      <c r="P4" s="1530"/>
      <c r="Q4" s="1530"/>
      <c r="R4" s="1530"/>
      <c r="S4" s="1530"/>
      <c r="T4" s="1530"/>
      <c r="U4" s="1530"/>
      <c r="V4" s="1530"/>
      <c r="W4" s="1530"/>
      <c r="X4" s="1530"/>
      <c r="Y4" s="1530"/>
      <c r="Z4" s="1530"/>
      <c r="AA4" s="1559"/>
    </row>
    <row r="5" spans="1:29" x14ac:dyDescent="0.2">
      <c r="M5" s="126"/>
      <c r="N5" s="126"/>
      <c r="O5" s="126"/>
      <c r="P5" s="126"/>
      <c r="Q5" s="126"/>
      <c r="R5" s="126"/>
      <c r="S5" s="765"/>
      <c r="T5" s="765"/>
      <c r="U5" s="765"/>
      <c r="V5" s="126"/>
      <c r="W5" s="126"/>
      <c r="X5" s="126"/>
      <c r="Y5" s="126"/>
      <c r="Z5" s="126"/>
      <c r="AA5" s="126"/>
    </row>
    <row r="6" spans="1:29" ht="25.9" customHeight="1" x14ac:dyDescent="0.25">
      <c r="D6" s="478"/>
      <c r="E6" s="466" t="s">
        <v>630</v>
      </c>
      <c r="F6" s="479"/>
      <c r="G6" s="480"/>
      <c r="H6" s="449" t="s">
        <v>547</v>
      </c>
      <c r="I6" s="436"/>
      <c r="J6" s="448"/>
      <c r="K6" s="449" t="s">
        <v>493</v>
      </c>
      <c r="L6" s="436"/>
      <c r="M6" s="448"/>
      <c r="N6" s="449" t="s">
        <v>326</v>
      </c>
      <c r="O6" s="436"/>
      <c r="P6" s="914"/>
      <c r="Q6" s="446" t="s">
        <v>10</v>
      </c>
      <c r="R6" s="915"/>
      <c r="S6" s="155"/>
      <c r="T6" s="461" t="s">
        <v>327</v>
      </c>
      <c r="U6" s="913"/>
      <c r="V6" s="453"/>
      <c r="W6" s="461" t="s">
        <v>0</v>
      </c>
      <c r="X6" s="448"/>
      <c r="Y6" s="453"/>
      <c r="Z6" s="461" t="s">
        <v>1</v>
      </c>
      <c r="AA6" s="448"/>
      <c r="AB6" s="151"/>
      <c r="AC6" s="151"/>
    </row>
    <row r="7" spans="1:29" ht="15.75" customHeight="1" x14ac:dyDescent="0.2">
      <c r="A7" s="1526" t="s">
        <v>111</v>
      </c>
      <c r="B7" s="1529"/>
      <c r="D7" s="308"/>
      <c r="E7" s="437"/>
      <c r="G7" s="308"/>
      <c r="H7" s="444"/>
      <c r="I7" s="151"/>
      <c r="J7" s="126"/>
      <c r="K7" s="444"/>
      <c r="L7" s="151"/>
      <c r="M7" s="126"/>
      <c r="N7" s="444"/>
      <c r="O7" s="151"/>
      <c r="P7" s="154"/>
      <c r="Q7" s="444"/>
      <c r="R7" s="156"/>
      <c r="S7" s="155"/>
      <c r="T7" s="444"/>
      <c r="U7" s="151"/>
      <c r="V7" s="126"/>
      <c r="W7" s="444"/>
      <c r="X7" s="151"/>
      <c r="Y7" s="126"/>
      <c r="Z7" s="444"/>
      <c r="AA7" s="151"/>
      <c r="AB7" s="151"/>
      <c r="AC7" s="151"/>
    </row>
    <row r="8" spans="1:29" x14ac:dyDescent="0.2">
      <c r="A8" s="1529"/>
      <c r="B8" s="1529"/>
      <c r="D8" s="308"/>
      <c r="E8" s="438"/>
      <c r="G8" s="308"/>
      <c r="H8" s="519"/>
      <c r="I8" s="151"/>
      <c r="J8" s="126"/>
      <c r="L8" s="151"/>
      <c r="M8" s="126"/>
      <c r="O8" s="151"/>
      <c r="P8" s="154"/>
      <c r="Q8" s="151"/>
      <c r="R8" s="156"/>
      <c r="S8" s="155"/>
      <c r="T8" s="151"/>
      <c r="U8" s="151"/>
      <c r="V8" s="126"/>
      <c r="X8" s="151"/>
      <c r="Y8" s="126"/>
      <c r="AA8" s="151"/>
      <c r="AB8" s="151"/>
      <c r="AC8" s="151"/>
    </row>
    <row r="9" spans="1:29" x14ac:dyDescent="0.2">
      <c r="A9" s="1554" t="s">
        <v>106</v>
      </c>
      <c r="B9" s="1529"/>
      <c r="D9" s="308"/>
      <c r="E9" s="438"/>
      <c r="G9" s="308"/>
      <c r="H9" s="519"/>
      <c r="I9" s="151"/>
      <c r="J9" s="126"/>
      <c r="L9" s="151"/>
      <c r="M9" s="126"/>
      <c r="O9" s="151"/>
      <c r="P9" s="154"/>
      <c r="Q9" s="151"/>
      <c r="R9" s="156"/>
      <c r="S9" s="155"/>
      <c r="T9" s="151"/>
      <c r="U9" s="151"/>
      <c r="V9" s="126"/>
      <c r="X9" s="151"/>
      <c r="Y9" s="126"/>
      <c r="AA9" s="151"/>
      <c r="AB9" s="151"/>
      <c r="AC9" s="151"/>
    </row>
    <row r="10" spans="1:29" x14ac:dyDescent="0.2">
      <c r="A10" s="1529"/>
      <c r="B10" s="1529"/>
      <c r="D10" s="308"/>
      <c r="E10" s="438"/>
      <c r="G10" s="308"/>
      <c r="H10" s="519"/>
      <c r="I10" s="151"/>
      <c r="J10" s="126"/>
      <c r="L10" s="151"/>
      <c r="M10" s="126"/>
      <c r="O10" s="151"/>
      <c r="P10" s="154"/>
      <c r="Q10" s="151"/>
      <c r="R10" s="156"/>
      <c r="S10" s="155"/>
      <c r="T10" s="151"/>
      <c r="U10" s="151"/>
      <c r="V10" s="126"/>
      <c r="X10" s="151"/>
      <c r="Y10" s="126"/>
      <c r="AA10" s="151"/>
      <c r="AB10" s="151"/>
      <c r="AC10" s="151"/>
    </row>
    <row r="11" spans="1:29" ht="15.75" customHeight="1" thickBot="1" x14ac:dyDescent="0.25">
      <c r="A11" s="1553" t="s">
        <v>531</v>
      </c>
      <c r="B11" s="1553"/>
      <c r="D11" s="308"/>
      <c r="E11" s="481">
        <v>4678</v>
      </c>
      <c r="F11" s="177"/>
      <c r="G11" s="218"/>
      <c r="H11" s="481">
        <v>2386</v>
      </c>
      <c r="I11" s="482"/>
      <c r="J11" s="218"/>
      <c r="K11" s="481">
        <v>2439</v>
      </c>
      <c r="L11" s="482"/>
      <c r="M11" s="218"/>
      <c r="N11" s="481">
        <v>2296</v>
      </c>
      <c r="O11" s="482"/>
      <c r="P11" s="916"/>
      <c r="Q11" s="481">
        <v>2012</v>
      </c>
      <c r="R11" s="177"/>
      <c r="S11" s="217"/>
      <c r="T11" s="481">
        <v>3891</v>
      </c>
      <c r="U11" s="482"/>
      <c r="V11" s="218"/>
      <c r="W11" s="481">
        <v>3759</v>
      </c>
      <c r="X11" s="482"/>
      <c r="Y11" s="218"/>
      <c r="Z11" s="481">
        <v>3630</v>
      </c>
      <c r="AA11" s="482"/>
      <c r="AB11" s="151"/>
      <c r="AC11" s="151"/>
    </row>
    <row r="12" spans="1:29" ht="13.5" thickTop="1" x14ac:dyDescent="0.2">
      <c r="A12" s="1529"/>
      <c r="B12" s="1529"/>
      <c r="D12" s="308"/>
      <c r="E12" s="65"/>
      <c r="F12" s="66"/>
      <c r="G12" s="483"/>
      <c r="H12" s="65"/>
      <c r="I12" s="230"/>
      <c r="J12" s="231"/>
      <c r="K12" s="65"/>
      <c r="L12" s="230"/>
      <c r="M12" s="231"/>
      <c r="N12" s="65"/>
      <c r="O12" s="230"/>
      <c r="P12" s="917"/>
      <c r="Q12" s="65"/>
      <c r="R12" s="233"/>
      <c r="S12" s="232"/>
      <c r="T12" s="65"/>
      <c r="U12" s="230"/>
      <c r="V12" s="231"/>
      <c r="W12" s="65"/>
      <c r="X12" s="151"/>
      <c r="Y12" s="231"/>
      <c r="Z12" s="65"/>
      <c r="AA12" s="151"/>
      <c r="AB12" s="151"/>
      <c r="AC12" s="151"/>
    </row>
    <row r="13" spans="1:29" ht="15.75" customHeight="1" x14ac:dyDescent="0.2">
      <c r="A13" s="1554" t="s">
        <v>107</v>
      </c>
      <c r="B13" s="1529"/>
      <c r="D13" s="308"/>
      <c r="E13" s="66"/>
      <c r="F13" s="66"/>
      <c r="G13" s="483"/>
      <c r="H13" s="66"/>
      <c r="I13" s="230"/>
      <c r="J13" s="231"/>
      <c r="K13" s="66"/>
      <c r="L13" s="230"/>
      <c r="M13" s="231"/>
      <c r="N13" s="66"/>
      <c r="O13" s="230"/>
      <c r="P13" s="917"/>
      <c r="Q13" s="230"/>
      <c r="R13" s="233"/>
      <c r="S13" s="232"/>
      <c r="T13" s="230"/>
      <c r="U13" s="230"/>
      <c r="V13" s="231"/>
      <c r="W13" s="66"/>
      <c r="X13" s="151"/>
      <c r="Y13" s="231"/>
      <c r="Z13" s="66"/>
      <c r="AA13" s="151"/>
      <c r="AB13" s="151"/>
      <c r="AC13" s="151"/>
    </row>
    <row r="14" spans="1:29" x14ac:dyDescent="0.2">
      <c r="A14" s="1529"/>
      <c r="B14" s="1529"/>
      <c r="D14" s="308"/>
      <c r="E14" s="66"/>
      <c r="F14" s="66"/>
      <c r="G14" s="483"/>
      <c r="H14" s="66"/>
      <c r="I14" s="230"/>
      <c r="J14" s="231"/>
      <c r="K14" s="66"/>
      <c r="L14" s="230"/>
      <c r="M14" s="231"/>
      <c r="N14" s="66"/>
      <c r="O14" s="230"/>
      <c r="P14" s="917"/>
      <c r="Q14" s="230"/>
      <c r="R14" s="233"/>
      <c r="S14" s="232"/>
      <c r="T14" s="230"/>
      <c r="U14" s="230"/>
      <c r="V14" s="231"/>
      <c r="W14" s="66"/>
      <c r="X14" s="151"/>
      <c r="Y14" s="231"/>
      <c r="Z14" s="66"/>
      <c r="AA14" s="151"/>
      <c r="AB14" s="151"/>
      <c r="AC14" s="151"/>
    </row>
    <row r="15" spans="1:29" ht="15.75" customHeight="1" x14ac:dyDescent="0.2">
      <c r="A15" s="1553" t="s">
        <v>114</v>
      </c>
      <c r="B15" s="1553"/>
      <c r="D15" s="308"/>
      <c r="E15" s="134">
        <v>19382</v>
      </c>
      <c r="F15" s="82"/>
      <c r="G15" s="309"/>
      <c r="H15" s="134">
        <v>21356</v>
      </c>
      <c r="I15" s="234"/>
      <c r="J15" s="166"/>
      <c r="K15" s="134">
        <v>20819</v>
      </c>
      <c r="L15" s="234"/>
      <c r="M15" s="166"/>
      <c r="N15" s="134">
        <v>20970</v>
      </c>
      <c r="O15" s="234"/>
      <c r="P15" s="918"/>
      <c r="Q15" s="166">
        <v>20805</v>
      </c>
      <c r="R15" s="469"/>
      <c r="S15" s="468"/>
      <c r="T15" s="166">
        <v>20508</v>
      </c>
      <c r="U15" s="234"/>
      <c r="V15" s="166"/>
      <c r="W15" s="134">
        <v>19806</v>
      </c>
      <c r="X15" s="310"/>
      <c r="Y15" s="166"/>
      <c r="Z15" s="134">
        <v>19495</v>
      </c>
      <c r="AA15" s="310"/>
      <c r="AB15" s="151"/>
      <c r="AC15" s="151"/>
    </row>
    <row r="16" spans="1:29" ht="15.75" customHeight="1" x14ac:dyDescent="0.2">
      <c r="A16" s="1553" t="s">
        <v>532</v>
      </c>
      <c r="B16" s="1553"/>
      <c r="D16" s="308"/>
      <c r="E16" s="72">
        <v>23750</v>
      </c>
      <c r="F16" s="177"/>
      <c r="G16" s="484"/>
      <c r="H16" s="72">
        <v>23088</v>
      </c>
      <c r="I16" s="482"/>
      <c r="J16" s="143"/>
      <c r="K16" s="72">
        <v>22546</v>
      </c>
      <c r="L16" s="482"/>
      <c r="M16" s="143"/>
      <c r="N16" s="72">
        <v>21488</v>
      </c>
      <c r="O16" s="482"/>
      <c r="P16" s="503"/>
      <c r="Q16" s="143">
        <v>19382</v>
      </c>
      <c r="R16" s="177"/>
      <c r="S16" s="321"/>
      <c r="T16" s="143">
        <v>21356</v>
      </c>
      <c r="U16" s="482"/>
      <c r="V16" s="143"/>
      <c r="W16" s="72">
        <v>20819</v>
      </c>
      <c r="X16" s="482"/>
      <c r="Y16" s="143"/>
      <c r="Z16" s="72">
        <v>20970</v>
      </c>
      <c r="AA16" s="482"/>
      <c r="AB16" s="151"/>
      <c r="AC16" s="151"/>
    </row>
    <row r="17" spans="1:29" x14ac:dyDescent="0.2">
      <c r="A17" s="1553"/>
      <c r="B17" s="1553"/>
      <c r="D17" s="308"/>
      <c r="E17" s="66"/>
      <c r="F17" s="66"/>
      <c r="G17" s="483"/>
      <c r="H17" s="66"/>
      <c r="I17" s="230"/>
      <c r="J17" s="231"/>
      <c r="K17" s="66"/>
      <c r="L17" s="230"/>
      <c r="M17" s="231"/>
      <c r="N17" s="66"/>
      <c r="O17" s="230"/>
      <c r="P17" s="917"/>
      <c r="Q17" s="230"/>
      <c r="R17" s="233"/>
      <c r="S17" s="232"/>
      <c r="T17" s="230"/>
      <c r="U17" s="230"/>
      <c r="V17" s="231"/>
      <c r="W17" s="66"/>
      <c r="X17" s="151"/>
      <c r="Y17" s="231"/>
      <c r="Z17" s="66"/>
      <c r="AA17" s="151"/>
      <c r="AB17" s="151"/>
      <c r="AC17" s="151"/>
    </row>
    <row r="18" spans="1:29" ht="15.75" customHeight="1" thickBot="1" x14ac:dyDescent="0.25">
      <c r="A18" s="1553" t="s">
        <v>533</v>
      </c>
      <c r="B18" s="1553"/>
      <c r="D18" s="308"/>
      <c r="E18" s="133">
        <v>21566</v>
      </c>
      <c r="F18" s="82"/>
      <c r="G18" s="309"/>
      <c r="H18" s="133">
        <v>22222</v>
      </c>
      <c r="I18" s="234"/>
      <c r="J18" s="166"/>
      <c r="K18" s="133">
        <v>21682.5</v>
      </c>
      <c r="L18" s="234"/>
      <c r="M18" s="166"/>
      <c r="N18" s="133">
        <v>21229</v>
      </c>
      <c r="O18" s="234"/>
      <c r="P18" s="918"/>
      <c r="Q18" s="133">
        <v>20093.5</v>
      </c>
      <c r="R18" s="469"/>
      <c r="S18" s="468"/>
      <c r="T18" s="133">
        <v>20932</v>
      </c>
      <c r="U18" s="234"/>
      <c r="V18" s="166"/>
      <c r="W18" s="133">
        <v>20313</v>
      </c>
      <c r="X18" s="310"/>
      <c r="Y18" s="166"/>
      <c r="Z18" s="133">
        <v>20232.5</v>
      </c>
      <c r="AA18" s="310"/>
      <c r="AB18" s="151"/>
      <c r="AC18" s="151"/>
    </row>
    <row r="19" spans="1:29" ht="13.5" thickTop="1" x14ac:dyDescent="0.2">
      <c r="A19" s="1553"/>
      <c r="B19" s="1553"/>
      <c r="D19" s="308"/>
      <c r="E19" s="65"/>
      <c r="F19" s="66"/>
      <c r="G19" s="483"/>
      <c r="H19" s="65"/>
      <c r="I19" s="230"/>
      <c r="J19" s="231"/>
      <c r="K19" s="65"/>
      <c r="L19" s="230"/>
      <c r="M19" s="231"/>
      <c r="N19" s="65"/>
      <c r="O19" s="230"/>
      <c r="P19" s="917"/>
      <c r="Q19" s="65"/>
      <c r="R19" s="233"/>
      <c r="S19" s="232"/>
      <c r="T19" s="65"/>
      <c r="U19" s="230"/>
      <c r="V19" s="231"/>
      <c r="W19" s="65"/>
      <c r="X19" s="151"/>
      <c r="Y19" s="231"/>
      <c r="Z19" s="65"/>
      <c r="AA19" s="151"/>
      <c r="AB19" s="151"/>
      <c r="AC19" s="151"/>
    </row>
    <row r="20" spans="1:29" ht="15.75" customHeight="1" thickBot="1" x14ac:dyDescent="0.25">
      <c r="A20" s="1558" t="s">
        <v>112</v>
      </c>
      <c r="B20" s="1558"/>
      <c r="D20" s="308"/>
      <c r="E20" s="237">
        <v>21.7</v>
      </c>
      <c r="F20" s="485" t="s">
        <v>239</v>
      </c>
      <c r="G20" s="231"/>
      <c r="H20" s="237">
        <v>10.7</v>
      </c>
      <c r="I20" s="231" t="s">
        <v>239</v>
      </c>
      <c r="J20" s="231"/>
      <c r="K20" s="237">
        <v>11.200000000000001</v>
      </c>
      <c r="L20" s="231" t="s">
        <v>239</v>
      </c>
      <c r="M20" s="231"/>
      <c r="N20" s="237">
        <v>10.8</v>
      </c>
      <c r="O20" s="231" t="s">
        <v>239</v>
      </c>
      <c r="P20" s="917"/>
      <c r="Q20" s="237">
        <v>10</v>
      </c>
      <c r="R20" s="485" t="s">
        <v>239</v>
      </c>
      <c r="S20" s="232"/>
      <c r="T20" s="237">
        <v>18.600000000000001</v>
      </c>
      <c r="U20" s="231" t="s">
        <v>239</v>
      </c>
      <c r="V20" s="231"/>
      <c r="W20" s="237">
        <v>18.5</v>
      </c>
      <c r="X20" s="231" t="s">
        <v>239</v>
      </c>
      <c r="Y20" s="231"/>
      <c r="Z20" s="237">
        <v>17.899999999999999</v>
      </c>
      <c r="AA20" s="231" t="s">
        <v>239</v>
      </c>
      <c r="AB20" s="151"/>
      <c r="AC20" s="151"/>
    </row>
    <row r="21" spans="1:29" ht="13.5" thickTop="1" x14ac:dyDescent="0.2">
      <c r="A21" s="1529"/>
      <c r="B21" s="1529"/>
      <c r="D21" s="308"/>
      <c r="E21" s="65"/>
      <c r="F21" s="66"/>
      <c r="G21" s="483"/>
      <c r="H21" s="65"/>
      <c r="I21" s="230"/>
      <c r="J21" s="231"/>
      <c r="K21" s="65"/>
      <c r="L21" s="230"/>
      <c r="M21" s="231"/>
      <c r="N21" s="65"/>
      <c r="O21" s="230"/>
      <c r="P21" s="917"/>
      <c r="Q21" s="65"/>
      <c r="R21" s="233"/>
      <c r="S21" s="232"/>
      <c r="T21" s="65"/>
      <c r="U21" s="230"/>
      <c r="V21" s="231"/>
      <c r="W21" s="65"/>
      <c r="X21" s="151"/>
      <c r="Y21" s="231"/>
      <c r="Z21" s="65"/>
      <c r="AA21" s="151"/>
      <c r="AB21" s="151"/>
      <c r="AC21" s="151"/>
    </row>
    <row r="22" spans="1:29" ht="15.75" customHeight="1" x14ac:dyDescent="0.2">
      <c r="A22" s="1526" t="s">
        <v>113</v>
      </c>
      <c r="B22" s="1529"/>
      <c r="D22" s="308"/>
      <c r="E22" s="66"/>
      <c r="F22" s="66"/>
      <c r="G22" s="483"/>
      <c r="H22" s="66"/>
      <c r="I22" s="230"/>
      <c r="J22" s="231"/>
      <c r="K22" s="66"/>
      <c r="L22" s="230"/>
      <c r="M22" s="231"/>
      <c r="N22" s="66"/>
      <c r="O22" s="230"/>
      <c r="P22" s="917"/>
      <c r="Q22" s="230"/>
      <c r="R22" s="233"/>
      <c r="S22" s="232"/>
      <c r="T22" s="230"/>
      <c r="U22" s="230"/>
      <c r="V22" s="231"/>
      <c r="W22" s="66"/>
      <c r="X22" s="151"/>
      <c r="Y22" s="231"/>
      <c r="Z22" s="66"/>
      <c r="AA22" s="151"/>
      <c r="AB22" s="151"/>
      <c r="AC22" s="151"/>
    </row>
    <row r="23" spans="1:29" x14ac:dyDescent="0.2">
      <c r="A23" s="1529"/>
      <c r="B23" s="1529"/>
      <c r="D23" s="308"/>
      <c r="E23" s="66"/>
      <c r="F23" s="66"/>
      <c r="G23" s="483"/>
      <c r="H23" s="66"/>
      <c r="I23" s="230"/>
      <c r="J23" s="231"/>
      <c r="K23" s="66"/>
      <c r="L23" s="230"/>
      <c r="M23" s="231"/>
      <c r="N23" s="66"/>
      <c r="O23" s="230"/>
      <c r="P23" s="917"/>
      <c r="Q23" s="230"/>
      <c r="R23" s="233"/>
      <c r="S23" s="232"/>
      <c r="T23" s="230"/>
      <c r="U23" s="230"/>
      <c r="V23" s="231"/>
      <c r="W23" s="66"/>
      <c r="X23" s="151"/>
      <c r="Y23" s="231"/>
      <c r="Z23" s="66"/>
      <c r="AA23" s="151"/>
      <c r="AB23" s="151"/>
      <c r="AC23" s="151"/>
    </row>
    <row r="24" spans="1:29" ht="15.75" customHeight="1" x14ac:dyDescent="0.2">
      <c r="A24" s="1554" t="s">
        <v>106</v>
      </c>
      <c r="B24" s="1529"/>
      <c r="D24" s="308"/>
      <c r="E24" s="66"/>
      <c r="F24" s="66"/>
      <c r="G24" s="483"/>
      <c r="H24" s="66"/>
      <c r="I24" s="230"/>
      <c r="J24" s="231"/>
      <c r="K24" s="66"/>
      <c r="L24" s="230"/>
      <c r="M24" s="231"/>
      <c r="N24" s="66"/>
      <c r="O24" s="230"/>
      <c r="P24" s="917"/>
      <c r="Q24" s="230"/>
      <c r="R24" s="233"/>
      <c r="S24" s="232"/>
      <c r="T24" s="230"/>
      <c r="U24" s="230"/>
      <c r="V24" s="231"/>
      <c r="W24" s="66"/>
      <c r="X24" s="151"/>
      <c r="Y24" s="231"/>
      <c r="Z24" s="66"/>
      <c r="AA24" s="151"/>
      <c r="AB24" s="151"/>
      <c r="AC24" s="151"/>
    </row>
    <row r="25" spans="1:29" x14ac:dyDescent="0.2">
      <c r="A25" s="1529"/>
      <c r="B25" s="1529"/>
      <c r="D25" s="308"/>
      <c r="E25" s="66"/>
      <c r="F25" s="66"/>
      <c r="G25" s="483"/>
      <c r="H25" s="66"/>
      <c r="I25" s="230"/>
      <c r="J25" s="231"/>
      <c r="K25" s="66"/>
      <c r="L25" s="230"/>
      <c r="M25" s="231"/>
      <c r="N25" s="66"/>
      <c r="O25" s="230"/>
      <c r="P25" s="917"/>
      <c r="Q25" s="230"/>
      <c r="R25" s="233"/>
      <c r="S25" s="232"/>
      <c r="T25" s="230"/>
      <c r="U25" s="230"/>
      <c r="V25" s="231"/>
      <c r="W25" s="66"/>
      <c r="X25" s="151"/>
      <c r="Y25" s="231"/>
      <c r="Z25" s="66"/>
      <c r="AA25" s="151"/>
      <c r="AB25" s="151"/>
      <c r="AC25" s="151"/>
    </row>
    <row r="26" spans="1:29" ht="15.75" customHeight="1" thickBot="1" x14ac:dyDescent="0.25">
      <c r="A26" s="1553" t="s">
        <v>339</v>
      </c>
      <c r="B26" s="1553"/>
      <c r="D26" s="308"/>
      <c r="E26" s="133">
        <v>3477</v>
      </c>
      <c r="F26" s="82"/>
      <c r="G26" s="309"/>
      <c r="H26" s="133">
        <v>3009</v>
      </c>
      <c r="I26" s="234"/>
      <c r="J26" s="166"/>
      <c r="K26" s="133">
        <v>2822</v>
      </c>
      <c r="L26" s="234"/>
      <c r="M26" s="166"/>
      <c r="N26" s="133">
        <v>2797</v>
      </c>
      <c r="O26" s="234"/>
      <c r="P26" s="918"/>
      <c r="Q26" s="133">
        <v>3129</v>
      </c>
      <c r="R26" s="469"/>
      <c r="S26" s="468"/>
      <c r="T26" s="133">
        <v>3400</v>
      </c>
      <c r="U26" s="234"/>
      <c r="V26" s="166"/>
      <c r="W26" s="133">
        <v>3322</v>
      </c>
      <c r="X26" s="310"/>
      <c r="Y26" s="166"/>
      <c r="Z26" s="133">
        <v>3157</v>
      </c>
      <c r="AA26" s="310"/>
      <c r="AB26" s="151"/>
      <c r="AC26" s="151"/>
    </row>
    <row r="27" spans="1:29" ht="13.5" thickTop="1" x14ac:dyDescent="0.2">
      <c r="A27" s="1529"/>
      <c r="B27" s="1529"/>
      <c r="D27" s="308"/>
      <c r="E27" s="65"/>
      <c r="F27" s="66"/>
      <c r="G27" s="483"/>
      <c r="H27" s="65"/>
      <c r="I27" s="230"/>
      <c r="J27" s="231"/>
      <c r="K27" s="65"/>
      <c r="L27" s="230"/>
      <c r="M27" s="231"/>
      <c r="N27" s="65"/>
      <c r="O27" s="230"/>
      <c r="P27" s="917"/>
      <c r="Q27" s="65"/>
      <c r="R27" s="233"/>
      <c r="S27" s="232"/>
      <c r="T27" s="65"/>
      <c r="U27" s="230"/>
      <c r="V27" s="231"/>
      <c r="W27" s="65"/>
      <c r="X27" s="151"/>
      <c r="Y27" s="231"/>
      <c r="Z27" s="65"/>
      <c r="AA27" s="151"/>
      <c r="AB27" s="151"/>
      <c r="AC27" s="151"/>
    </row>
    <row r="28" spans="1:29" ht="15.75" customHeight="1" x14ac:dyDescent="0.2">
      <c r="A28" s="1554" t="s">
        <v>107</v>
      </c>
      <c r="B28" s="1529"/>
      <c r="D28" s="308"/>
      <c r="E28" s="66"/>
      <c r="F28" s="66"/>
      <c r="G28" s="483"/>
      <c r="H28" s="66"/>
      <c r="I28" s="230"/>
      <c r="J28" s="231"/>
      <c r="K28" s="66"/>
      <c r="L28" s="230"/>
      <c r="M28" s="231"/>
      <c r="N28" s="66"/>
      <c r="O28" s="230"/>
      <c r="P28" s="917"/>
      <c r="Q28" s="230"/>
      <c r="R28" s="233"/>
      <c r="S28" s="232"/>
      <c r="T28" s="230"/>
      <c r="U28" s="230"/>
      <c r="V28" s="231"/>
      <c r="W28" s="66"/>
      <c r="X28" s="151"/>
      <c r="Y28" s="231"/>
      <c r="Z28" s="66"/>
      <c r="AA28" s="151"/>
      <c r="AB28" s="151"/>
      <c r="AC28" s="151"/>
    </row>
    <row r="29" spans="1:29" x14ac:dyDescent="0.2">
      <c r="A29" s="1529"/>
      <c r="B29" s="1529"/>
      <c r="D29" s="308"/>
      <c r="E29" s="66"/>
      <c r="F29" s="66"/>
      <c r="G29" s="483"/>
      <c r="H29" s="66"/>
      <c r="I29" s="230"/>
      <c r="J29" s="231"/>
      <c r="K29" s="66"/>
      <c r="L29" s="230"/>
      <c r="M29" s="231"/>
      <c r="N29" s="66"/>
      <c r="O29" s="230"/>
      <c r="P29" s="917"/>
      <c r="Q29" s="230"/>
      <c r="R29" s="233"/>
      <c r="S29" s="232"/>
      <c r="T29" s="230"/>
      <c r="U29" s="230"/>
      <c r="V29" s="231"/>
      <c r="W29" s="66"/>
      <c r="X29" s="151"/>
      <c r="Y29" s="231"/>
      <c r="Z29" s="66"/>
      <c r="AA29" s="151"/>
      <c r="AB29" s="151"/>
      <c r="AC29" s="151"/>
    </row>
    <row r="30" spans="1:29" ht="15.75" customHeight="1" x14ac:dyDescent="0.2">
      <c r="A30" s="1553" t="s">
        <v>114</v>
      </c>
      <c r="B30" s="1553"/>
      <c r="D30" s="308"/>
      <c r="E30" s="134">
        <v>19382</v>
      </c>
      <c r="F30" s="82"/>
      <c r="G30" s="309"/>
      <c r="H30" s="134">
        <v>21356</v>
      </c>
      <c r="I30" s="234"/>
      <c r="J30" s="166"/>
      <c r="K30" s="134">
        <v>20819</v>
      </c>
      <c r="L30" s="234"/>
      <c r="M30" s="166"/>
      <c r="N30" s="134">
        <v>20970</v>
      </c>
      <c r="O30" s="234"/>
      <c r="P30" s="918"/>
      <c r="Q30" s="166">
        <v>20805</v>
      </c>
      <c r="R30" s="469"/>
      <c r="S30" s="468"/>
      <c r="T30" s="166">
        <v>20508</v>
      </c>
      <c r="U30" s="234"/>
      <c r="V30" s="166"/>
      <c r="W30" s="134">
        <v>19806</v>
      </c>
      <c r="X30" s="310"/>
      <c r="Y30" s="166"/>
      <c r="Z30" s="134">
        <v>19495</v>
      </c>
      <c r="AA30" s="310"/>
      <c r="AB30" s="151"/>
      <c r="AC30" s="151"/>
    </row>
    <row r="31" spans="1:29" ht="15.75" customHeight="1" x14ac:dyDescent="0.2">
      <c r="A31" s="1553" t="s">
        <v>115</v>
      </c>
      <c r="B31" s="1553"/>
      <c r="D31" s="308"/>
      <c r="E31" s="70">
        <v>-2</v>
      </c>
      <c r="F31" s="71"/>
      <c r="G31" s="484"/>
      <c r="H31" s="70">
        <v>-16</v>
      </c>
      <c r="I31" s="152"/>
      <c r="J31" s="143"/>
      <c r="K31" s="70">
        <v>54</v>
      </c>
      <c r="L31" s="152"/>
      <c r="M31" s="143"/>
      <c r="N31" s="70">
        <v>187</v>
      </c>
      <c r="O31" s="152"/>
      <c r="P31" s="503"/>
      <c r="Q31" s="70">
        <v>1662</v>
      </c>
      <c r="R31" s="322"/>
      <c r="S31" s="321"/>
      <c r="T31" s="70">
        <v>1651</v>
      </c>
      <c r="U31" s="152"/>
      <c r="V31" s="143"/>
      <c r="W31" s="70">
        <v>1526</v>
      </c>
      <c r="X31" s="323"/>
      <c r="Y31" s="143"/>
      <c r="Z31" s="70">
        <v>1256</v>
      </c>
      <c r="AA31" s="323"/>
      <c r="AB31" s="151"/>
      <c r="AC31" s="151"/>
    </row>
    <row r="32" spans="1:29" ht="15.75" customHeight="1" x14ac:dyDescent="0.2">
      <c r="A32" s="1553" t="s">
        <v>116</v>
      </c>
      <c r="B32" s="1553"/>
      <c r="D32" s="308"/>
      <c r="E32" s="73">
        <v>19384</v>
      </c>
      <c r="F32" s="71"/>
      <c r="G32" s="484"/>
      <c r="H32" s="73">
        <v>21372</v>
      </c>
      <c r="I32" s="152"/>
      <c r="J32" s="143"/>
      <c r="K32" s="73">
        <v>20765</v>
      </c>
      <c r="L32" s="152"/>
      <c r="M32" s="143"/>
      <c r="N32" s="73">
        <v>20783</v>
      </c>
      <c r="O32" s="152"/>
      <c r="P32" s="503"/>
      <c r="Q32" s="73">
        <v>19143</v>
      </c>
      <c r="R32" s="322"/>
      <c r="S32" s="321"/>
      <c r="T32" s="73">
        <v>18857</v>
      </c>
      <c r="U32" s="152"/>
      <c r="V32" s="143"/>
      <c r="W32" s="73">
        <v>18280</v>
      </c>
      <c r="X32" s="323"/>
      <c r="Y32" s="143"/>
      <c r="Z32" s="73">
        <v>18239</v>
      </c>
      <c r="AA32" s="323"/>
      <c r="AB32" s="151"/>
      <c r="AC32" s="151"/>
    </row>
    <row r="33" spans="1:53" x14ac:dyDescent="0.2">
      <c r="A33" s="1553"/>
      <c r="B33" s="1553"/>
      <c r="D33" s="308"/>
      <c r="E33" s="71"/>
      <c r="F33" s="71"/>
      <c r="G33" s="484"/>
      <c r="H33" s="71"/>
      <c r="I33" s="152"/>
      <c r="J33" s="143"/>
      <c r="K33" s="71"/>
      <c r="L33" s="152"/>
      <c r="M33" s="143"/>
      <c r="N33" s="71"/>
      <c r="O33" s="152"/>
      <c r="P33" s="503"/>
      <c r="Q33" s="152"/>
      <c r="R33" s="322"/>
      <c r="S33" s="321"/>
      <c r="T33" s="152"/>
      <c r="U33" s="152"/>
      <c r="V33" s="143"/>
      <c r="W33" s="71"/>
      <c r="X33" s="323"/>
      <c r="Y33" s="143"/>
      <c r="Z33" s="71"/>
      <c r="AA33" s="323"/>
      <c r="AB33" s="151"/>
      <c r="AC33" s="151"/>
    </row>
    <row r="34" spans="1:53" ht="15.75" customHeight="1" x14ac:dyDescent="0.2">
      <c r="A34" s="1553" t="s">
        <v>117</v>
      </c>
      <c r="B34" s="1553"/>
      <c r="D34" s="308"/>
      <c r="E34" s="72">
        <v>23750</v>
      </c>
      <c r="F34" s="177"/>
      <c r="G34" s="484"/>
      <c r="H34" s="72">
        <v>23088</v>
      </c>
      <c r="I34" s="482"/>
      <c r="J34" s="143"/>
      <c r="K34" s="72">
        <v>22546</v>
      </c>
      <c r="L34" s="482"/>
      <c r="M34" s="143"/>
      <c r="N34" s="72">
        <v>21488</v>
      </c>
      <c r="O34" s="482"/>
      <c r="P34" s="503"/>
      <c r="Q34" s="143">
        <v>19382</v>
      </c>
      <c r="R34" s="177"/>
      <c r="S34" s="321"/>
      <c r="T34" s="143">
        <v>21356</v>
      </c>
      <c r="U34" s="482"/>
      <c r="V34" s="143"/>
      <c r="W34" s="72">
        <v>20819</v>
      </c>
      <c r="X34" s="482"/>
      <c r="Y34" s="143"/>
      <c r="Z34" s="72">
        <v>20970</v>
      </c>
      <c r="AA34" s="482"/>
      <c r="AB34" s="151"/>
      <c r="AC34" s="151"/>
    </row>
    <row r="35" spans="1:53" ht="15.75" customHeight="1" x14ac:dyDescent="0.2">
      <c r="A35" s="1553" t="s">
        <v>118</v>
      </c>
      <c r="B35" s="1553"/>
      <c r="D35" s="308"/>
      <c r="E35" s="70">
        <v>1887</v>
      </c>
      <c r="F35" s="71"/>
      <c r="G35" s="484"/>
      <c r="H35" s="70">
        <v>2023</v>
      </c>
      <c r="I35" s="152"/>
      <c r="J35" s="143"/>
      <c r="K35" s="70">
        <v>1654</v>
      </c>
      <c r="L35" s="152"/>
      <c r="M35" s="143"/>
      <c r="N35" s="70">
        <v>972</v>
      </c>
      <c r="O35" s="152"/>
      <c r="P35" s="503"/>
      <c r="Q35" s="70">
        <v>-2</v>
      </c>
      <c r="R35" s="322"/>
      <c r="S35" s="321"/>
      <c r="T35" s="70">
        <v>-16</v>
      </c>
      <c r="U35" s="152"/>
      <c r="V35" s="143"/>
      <c r="W35" s="70">
        <v>54</v>
      </c>
      <c r="X35" s="323"/>
      <c r="Y35" s="143"/>
      <c r="Z35" s="70">
        <v>187</v>
      </c>
      <c r="AA35" s="323"/>
      <c r="AB35" s="151"/>
      <c r="AC35" s="151"/>
    </row>
    <row r="36" spans="1:53" ht="15.75" customHeight="1" x14ac:dyDescent="0.2">
      <c r="A36" s="1553" t="s">
        <v>119</v>
      </c>
      <c r="B36" s="1553"/>
      <c r="D36" s="308"/>
      <c r="E36" s="73">
        <v>21863</v>
      </c>
      <c r="F36" s="71"/>
      <c r="G36" s="484"/>
      <c r="H36" s="73">
        <v>21065</v>
      </c>
      <c r="I36" s="152"/>
      <c r="J36" s="143"/>
      <c r="K36" s="73">
        <v>20892</v>
      </c>
      <c r="L36" s="152"/>
      <c r="M36" s="143"/>
      <c r="N36" s="73">
        <v>20516</v>
      </c>
      <c r="O36" s="152"/>
      <c r="P36" s="503"/>
      <c r="Q36" s="73">
        <v>19384</v>
      </c>
      <c r="R36" s="322"/>
      <c r="S36" s="321"/>
      <c r="T36" s="73">
        <v>21372</v>
      </c>
      <c r="U36" s="152"/>
      <c r="V36" s="143"/>
      <c r="W36" s="73">
        <v>20765</v>
      </c>
      <c r="X36" s="323"/>
      <c r="Y36" s="143"/>
      <c r="Z36" s="73">
        <v>20783</v>
      </c>
      <c r="AA36" s="323"/>
      <c r="AB36" s="151"/>
      <c r="AC36" s="151"/>
    </row>
    <row r="37" spans="1:53" x14ac:dyDescent="0.2">
      <c r="A37" s="1553"/>
      <c r="B37" s="1553"/>
      <c r="D37" s="308"/>
      <c r="E37" s="66"/>
      <c r="F37" s="66"/>
      <c r="G37" s="483"/>
      <c r="H37" s="66"/>
      <c r="I37" s="230"/>
      <c r="J37" s="231"/>
      <c r="K37" s="66"/>
      <c r="L37" s="230"/>
      <c r="M37" s="231"/>
      <c r="N37" s="66"/>
      <c r="O37" s="230"/>
      <c r="P37" s="917"/>
      <c r="Q37" s="230"/>
      <c r="R37" s="233"/>
      <c r="S37" s="232"/>
      <c r="T37" s="230"/>
      <c r="U37" s="230"/>
      <c r="V37" s="231"/>
      <c r="W37" s="66"/>
      <c r="X37" s="151"/>
      <c r="Y37" s="231"/>
      <c r="Z37" s="66"/>
      <c r="AA37" s="151"/>
      <c r="AB37" s="151"/>
      <c r="AC37" s="151"/>
    </row>
    <row r="38" spans="1:53" ht="15.75" customHeight="1" thickBot="1" x14ac:dyDescent="0.25">
      <c r="A38" s="1553" t="s">
        <v>534</v>
      </c>
      <c r="B38" s="1553"/>
      <c r="D38" s="308"/>
      <c r="E38" s="133">
        <v>20624</v>
      </c>
      <c r="F38" s="82"/>
      <c r="G38" s="309"/>
      <c r="H38" s="133">
        <v>21219</v>
      </c>
      <c r="I38" s="234"/>
      <c r="J38" s="166"/>
      <c r="K38" s="133">
        <v>20828.5</v>
      </c>
      <c r="L38" s="234"/>
      <c r="M38" s="166"/>
      <c r="N38" s="133">
        <v>20649.5</v>
      </c>
      <c r="O38" s="234"/>
      <c r="P38" s="918"/>
      <c r="Q38" s="133">
        <v>19263.5</v>
      </c>
      <c r="R38" s="469"/>
      <c r="S38" s="468"/>
      <c r="T38" s="133">
        <v>20114.5</v>
      </c>
      <c r="U38" s="234"/>
      <c r="V38" s="166"/>
      <c r="W38" s="133">
        <v>19523</v>
      </c>
      <c r="X38" s="310"/>
      <c r="Y38" s="166"/>
      <c r="Z38" s="133">
        <v>19511</v>
      </c>
      <c r="AA38" s="310"/>
      <c r="AB38" s="151"/>
      <c r="AC38" s="151"/>
    </row>
    <row r="39" spans="1:53" ht="13.5" thickTop="1" x14ac:dyDescent="0.2">
      <c r="A39" s="1529"/>
      <c r="B39" s="1529"/>
      <c r="D39" s="308"/>
      <c r="E39" s="65"/>
      <c r="F39" s="66"/>
      <c r="G39" s="483"/>
      <c r="H39" s="65"/>
      <c r="I39" s="230"/>
      <c r="J39" s="231"/>
      <c r="K39" s="65"/>
      <c r="L39" s="230"/>
      <c r="M39" s="231"/>
      <c r="N39" s="65"/>
      <c r="O39" s="230"/>
      <c r="P39" s="917"/>
      <c r="Q39" s="65"/>
      <c r="R39" s="233"/>
      <c r="S39" s="232"/>
      <c r="T39" s="65"/>
      <c r="U39" s="230"/>
      <c r="V39" s="231"/>
      <c r="W39" s="65"/>
      <c r="X39" s="151"/>
      <c r="Y39" s="231"/>
      <c r="Z39" s="65"/>
      <c r="AA39" s="151"/>
      <c r="AB39" s="151"/>
      <c r="AC39" s="151"/>
    </row>
    <row r="40" spans="1:53" ht="15.75" customHeight="1" thickBot="1" x14ac:dyDescent="0.25">
      <c r="A40" s="1561" t="s">
        <v>120</v>
      </c>
      <c r="B40" s="1562"/>
      <c r="D40" s="308"/>
      <c r="E40" s="237">
        <v>16.899999999999999</v>
      </c>
      <c r="F40" s="485" t="s">
        <v>239</v>
      </c>
      <c r="G40" s="483"/>
      <c r="H40" s="237">
        <v>14.2</v>
      </c>
      <c r="I40" s="231" t="s">
        <v>239</v>
      </c>
      <c r="J40" s="231"/>
      <c r="K40" s="237">
        <v>13.5</v>
      </c>
      <c r="L40" s="231" t="s">
        <v>239</v>
      </c>
      <c r="M40" s="231"/>
      <c r="N40" s="237">
        <v>13.5</v>
      </c>
      <c r="O40" s="231" t="s">
        <v>239</v>
      </c>
      <c r="P40" s="917"/>
      <c r="Q40" s="237">
        <v>16.2</v>
      </c>
      <c r="R40" s="485" t="s">
        <v>239</v>
      </c>
      <c r="S40" s="232"/>
      <c r="T40" s="237">
        <v>16.899999999999999</v>
      </c>
      <c r="U40" s="231" t="s">
        <v>239</v>
      </c>
      <c r="V40" s="231"/>
      <c r="W40" s="237">
        <v>17</v>
      </c>
      <c r="X40" s="231" t="s">
        <v>239</v>
      </c>
      <c r="Y40" s="231"/>
      <c r="Z40" s="237">
        <v>16.2</v>
      </c>
      <c r="AA40" s="231" t="s">
        <v>239</v>
      </c>
      <c r="AB40" s="151"/>
      <c r="AC40" s="151"/>
    </row>
    <row r="41" spans="1:53" ht="13.5" thickTop="1" x14ac:dyDescent="0.2">
      <c r="D41" s="486"/>
      <c r="E41" s="487"/>
      <c r="F41" s="488"/>
      <c r="G41" s="126"/>
      <c r="H41" s="126"/>
      <c r="I41" s="151"/>
      <c r="J41" s="126"/>
      <c r="K41" s="126"/>
      <c r="L41" s="151"/>
      <c r="M41" s="126"/>
      <c r="N41" s="126"/>
      <c r="O41" s="151"/>
      <c r="P41" s="506"/>
      <c r="Q41" s="442"/>
      <c r="R41" s="440"/>
      <c r="S41" s="155"/>
      <c r="T41" s="74"/>
      <c r="U41" s="151"/>
      <c r="V41" s="126"/>
      <c r="W41" s="126"/>
      <c r="X41" s="151"/>
      <c r="Y41" s="126"/>
      <c r="Z41" s="126"/>
      <c r="AA41" s="151"/>
      <c r="AB41" s="151"/>
      <c r="AC41" s="151"/>
    </row>
    <row r="42" spans="1:53" x14ac:dyDescent="0.2">
      <c r="M42" s="126"/>
      <c r="N42" s="126"/>
      <c r="O42" s="126"/>
      <c r="S42" s="151"/>
      <c r="T42" s="151"/>
      <c r="U42" s="151"/>
      <c r="Y42" s="126"/>
      <c r="Z42" s="126"/>
      <c r="AA42" s="126"/>
    </row>
    <row r="43" spans="1:53" ht="14.25" x14ac:dyDescent="0.2">
      <c r="A43" s="269" t="s">
        <v>234</v>
      </c>
      <c r="B43" s="1552" t="s">
        <v>121</v>
      </c>
      <c r="C43" s="1560"/>
      <c r="D43" s="1560"/>
      <c r="E43" s="1560"/>
      <c r="F43" s="1560"/>
      <c r="G43" s="1560"/>
      <c r="H43" s="1560"/>
      <c r="I43" s="1560"/>
      <c r="J43" s="1560"/>
      <c r="K43" s="1560"/>
      <c r="L43" s="1560"/>
      <c r="M43" s="1560"/>
      <c r="N43" s="1560"/>
      <c r="O43" s="1560"/>
      <c r="P43" s="1560"/>
      <c r="Q43" s="1560"/>
      <c r="R43" s="1560"/>
      <c r="S43" s="1560"/>
      <c r="T43" s="1560"/>
      <c r="U43" s="1560"/>
      <c r="V43" s="1560"/>
      <c r="W43" s="1560"/>
      <c r="X43" s="1560"/>
      <c r="Y43" s="1560"/>
      <c r="Z43" s="1560"/>
      <c r="AA43" s="1560"/>
    </row>
    <row r="44" spans="1:53" ht="26.25" customHeight="1" x14ac:dyDescent="0.2">
      <c r="A44" s="269" t="s">
        <v>235</v>
      </c>
      <c r="B44" s="1552" t="s">
        <v>635</v>
      </c>
      <c r="C44" s="1552"/>
      <c r="D44" s="1552"/>
      <c r="E44" s="1552"/>
      <c r="F44" s="1552"/>
      <c r="G44" s="1552"/>
      <c r="H44" s="1552"/>
      <c r="I44" s="1552"/>
      <c r="J44" s="1552"/>
      <c r="K44" s="1552"/>
      <c r="L44" s="1552"/>
      <c r="M44" s="1552"/>
      <c r="N44" s="1552"/>
      <c r="O44" s="1552"/>
      <c r="P44" s="1552"/>
      <c r="Q44" s="1552"/>
      <c r="R44" s="1552"/>
      <c r="S44" s="1552"/>
      <c r="T44" s="1552"/>
      <c r="U44" s="1552"/>
      <c r="V44" s="1552"/>
      <c r="W44" s="1552"/>
      <c r="X44" s="1552"/>
      <c r="Y44" s="1552"/>
      <c r="Z44" s="1552"/>
      <c r="AA44" s="1552"/>
      <c r="AC44" s="1557"/>
      <c r="AD44" s="1557"/>
      <c r="AE44" s="1557"/>
      <c r="AF44" s="1557"/>
      <c r="AG44" s="1557"/>
      <c r="AH44" s="1557"/>
      <c r="AI44" s="1557"/>
      <c r="AJ44" s="1557"/>
      <c r="AK44" s="1557"/>
      <c r="AL44" s="1557"/>
      <c r="AM44" s="1557"/>
      <c r="AN44" s="1557"/>
      <c r="AO44" s="1557"/>
      <c r="AP44" s="1557"/>
      <c r="AQ44" s="1557"/>
      <c r="AR44" s="1557"/>
      <c r="AS44" s="1557"/>
      <c r="AT44" s="1557"/>
      <c r="AU44" s="1557"/>
      <c r="AV44" s="1557"/>
      <c r="AW44" s="1557"/>
      <c r="AX44" s="1557"/>
      <c r="AY44" s="1557"/>
      <c r="AZ44" s="1557"/>
      <c r="BA44" s="1557"/>
    </row>
    <row r="45" spans="1:53" ht="26.25" customHeight="1" x14ac:dyDescent="0.2">
      <c r="A45" s="269" t="s">
        <v>236</v>
      </c>
      <c r="B45" s="1552" t="s">
        <v>645</v>
      </c>
      <c r="C45" s="1552"/>
      <c r="D45" s="1552"/>
      <c r="E45" s="1552"/>
      <c r="F45" s="1552"/>
      <c r="G45" s="1552"/>
      <c r="H45" s="1552"/>
      <c r="I45" s="1552"/>
      <c r="J45" s="1552"/>
      <c r="K45" s="1552"/>
      <c r="L45" s="1552"/>
      <c r="M45" s="1552"/>
      <c r="N45" s="1552"/>
      <c r="O45" s="1552"/>
      <c r="P45" s="1552"/>
      <c r="Q45" s="1552"/>
      <c r="R45" s="1552"/>
      <c r="S45" s="1552"/>
      <c r="T45" s="1552"/>
      <c r="U45" s="1552"/>
      <c r="V45" s="1552"/>
      <c r="W45" s="1552"/>
      <c r="X45" s="1552"/>
      <c r="Y45" s="1552"/>
      <c r="Z45" s="1552"/>
      <c r="AA45" s="1552"/>
    </row>
    <row r="46" spans="1:53" ht="25.9" customHeight="1" x14ac:dyDescent="0.2">
      <c r="A46" s="269" t="s">
        <v>237</v>
      </c>
      <c r="B46" s="1552" t="s">
        <v>122</v>
      </c>
      <c r="C46" s="1552"/>
      <c r="D46" s="1552"/>
      <c r="E46" s="1552"/>
      <c r="F46" s="1552"/>
      <c r="G46" s="1552"/>
      <c r="H46" s="1552"/>
      <c r="I46" s="1552"/>
      <c r="J46" s="1552"/>
      <c r="K46" s="1552"/>
      <c r="L46" s="1552"/>
      <c r="M46" s="1552"/>
      <c r="N46" s="1552"/>
      <c r="O46" s="1552"/>
      <c r="P46" s="1552"/>
      <c r="Q46" s="1552"/>
      <c r="R46" s="1552"/>
      <c r="S46" s="1552"/>
      <c r="T46" s="1552"/>
      <c r="U46" s="1552"/>
      <c r="V46" s="1552"/>
      <c r="W46" s="1552"/>
      <c r="X46" s="1552"/>
      <c r="Y46" s="1552"/>
      <c r="Z46" s="1552"/>
      <c r="AA46" s="1552"/>
    </row>
    <row r="47" spans="1:53" ht="13.5" x14ac:dyDescent="0.2">
      <c r="A47" s="269"/>
    </row>
  </sheetData>
  <sheetProtection formatCells="0" formatColumns="0" formatRows="0" insertColumns="0" insertRows="0" insertHyperlinks="0" deleteColumns="0" deleteRows="0" sort="0" autoFilter="0" pivotTables="0"/>
  <customSheetViews>
    <customSheetView guid="{37FF72F6-90B1-42B8-8DBF-DD3FAC5BA85D}" fitToPage="1" topLeftCell="A22">
      <selection sqref="A1:AF1"/>
      <pageMargins left="0.25" right="0.25" top="0.5" bottom="0.5" header="0.3" footer="0.3"/>
      <printOptions horizontalCentered="1"/>
      <pageSetup scale="74" orientation="landscape" r:id="rId1"/>
      <headerFooter>
        <oddFooter>&amp;L&amp;K0070C0The Allstate Corporation 4Q19 Supplement&amp;R&amp;K000000&amp;A</oddFooter>
      </headerFooter>
    </customSheetView>
    <customSheetView guid="{2C9B2C1A-81A6-48A3-8FB1-DCFE0A20C29C}" fitToPage="1">
      <selection sqref="A1:AF1"/>
      <pageMargins left="0.25" right="0.25" top="0.5" bottom="0.5" header="0.3" footer="0.3"/>
      <printOptions horizontalCentered="1"/>
      <pageSetup scale="74" orientation="landscape" r:id="rId2"/>
      <headerFooter>
        <oddFooter>&amp;L&amp;K0070C0The Allstate Corporation 4Q19 Supplement&amp;R&amp;K000000&amp;A</oddFooter>
      </headerFooter>
    </customSheetView>
    <customSheetView guid="{890510C0-555E-4CA3-90D8-F97D8CDBC7E8}" fitToPage="1">
      <selection sqref="A1:AA1"/>
      <pageMargins left="0.25" right="0.25" top="0.5" bottom="0.5" header="0.3" footer="0.3"/>
      <printOptions horizontalCentered="1"/>
      <pageSetup scale="74" orientation="landscape" r:id="rId3"/>
      <headerFooter>
        <oddFooter>&amp;L&amp;K0070C0The Allstate Corporation 4Q19 Supplement&amp;R&amp;K000000&amp;A</oddFooter>
      </headerFooter>
    </customSheetView>
    <customSheetView guid="{D0B20ABF-5FBA-4802-BB92-8148C3F1B1AD}" fitToPage="1">
      <selection sqref="A1:AA1"/>
      <pageMargins left="0.25" right="0.25" top="0.5" bottom="0.5" header="0.3" footer="0.3"/>
      <printOptions horizontalCentered="1"/>
      <pageSetup scale="74" orientation="landscape" r:id="rId4"/>
      <headerFooter>
        <oddFooter>&amp;L&amp;K0070C0The Allstate Corporation 4Q19 Supplement&amp;R&amp;K000000&amp;A</oddFooter>
      </headerFooter>
    </customSheetView>
    <customSheetView guid="{0B7FDDCE-76D6-4341-B795-862A34477CB3}" fitToPage="1">
      <selection sqref="A1:AA1"/>
      <pageMargins left="0.25" right="0.25" top="0.5" bottom="0.5" header="0.3" footer="0.3"/>
      <printOptions horizontalCentered="1"/>
      <pageSetup scale="74" orientation="landscape" r:id="rId5"/>
      <headerFooter>
        <oddFooter>&amp;L&amp;K0070C0The Allstate Corporation 4Q19 Supplement&amp;R&amp;K000000&amp;A</oddFooter>
      </headerFooter>
    </customSheetView>
    <customSheetView guid="{77D3E7D1-C189-4FFB-8084-AE3691A2CCAC}" fitToPage="1">
      <selection sqref="A1:AF1"/>
      <pageMargins left="0.25" right="0.25" top="0.5" bottom="0.5" header="0.3" footer="0.3"/>
      <printOptions horizontalCentered="1"/>
      <pageSetup scale="74" orientation="landscape" r:id="rId6"/>
      <headerFooter>
        <oddFooter>&amp;L&amp;K0070C0The Allstate Corporation 4Q19 Supplement&amp;R&amp;K000000&amp;A</oddFooter>
      </headerFooter>
    </customSheetView>
  </customSheetViews>
  <mergeCells count="43">
    <mergeCell ref="B44:AA44"/>
    <mergeCell ref="B46:AA46"/>
    <mergeCell ref="B45:AA45"/>
    <mergeCell ref="B43:AA43"/>
    <mergeCell ref="A33:B33"/>
    <mergeCell ref="A34:B34"/>
    <mergeCell ref="A35:B35"/>
    <mergeCell ref="A36:B36"/>
    <mergeCell ref="A37:B37"/>
    <mergeCell ref="A38:B38"/>
    <mergeCell ref="A39:B39"/>
    <mergeCell ref="A40:B40"/>
    <mergeCell ref="A28:B28"/>
    <mergeCell ref="A29:B29"/>
    <mergeCell ref="A30:B30"/>
    <mergeCell ref="A31:B31"/>
    <mergeCell ref="A32:B32"/>
    <mergeCell ref="A23:B23"/>
    <mergeCell ref="A24:B24"/>
    <mergeCell ref="A25:B25"/>
    <mergeCell ref="A26:B26"/>
    <mergeCell ref="A27:B27"/>
    <mergeCell ref="A1:AA1"/>
    <mergeCell ref="A9:B9"/>
    <mergeCell ref="A10:B10"/>
    <mergeCell ref="A11:B11"/>
    <mergeCell ref="D4:AA4"/>
    <mergeCell ref="AC44:BA44"/>
    <mergeCell ref="A4:B4"/>
    <mergeCell ref="A7:B7"/>
    <mergeCell ref="A8:B8"/>
    <mergeCell ref="A2:AA2"/>
    <mergeCell ref="A12:B12"/>
    <mergeCell ref="A13:B13"/>
    <mergeCell ref="A14:B14"/>
    <mergeCell ref="A15:B15"/>
    <mergeCell ref="A16:B16"/>
    <mergeCell ref="A17:B17"/>
    <mergeCell ref="A18:B18"/>
    <mergeCell ref="A19:B19"/>
    <mergeCell ref="A20:B20"/>
    <mergeCell ref="A21:B21"/>
    <mergeCell ref="A22:B22"/>
  </mergeCells>
  <printOptions horizontalCentered="1"/>
  <pageMargins left="0.25" right="0.25" top="0.5" bottom="0.5" header="0.3" footer="0.3"/>
  <pageSetup scale="74" orientation="landscape" r:id="rId7"/>
  <headerFooter>
    <oddFooter>&amp;L&amp;K0070C0The Allstate Corporation 4Q19 Supplement&amp;R&amp;K000000&amp;A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47</vt:i4>
      </vt:variant>
      <vt:variant>
        <vt:lpstr>Named Ranges</vt:lpstr>
      </vt:variant>
      <vt:variant>
        <vt:i4>12</vt:i4>
      </vt:variant>
    </vt:vector>
  </HeadingPairs>
  <TitlesOfParts>
    <vt:vector size="59"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App A</vt:lpstr>
      <vt:lpstr>App B</vt:lpstr>
      <vt:lpstr>App C</vt:lpstr>
      <vt:lpstr>'15'!Print_Area</vt:lpstr>
      <vt:lpstr>'16'!Print_Area</vt:lpstr>
      <vt:lpstr>'3'!Print_Area</vt:lpstr>
      <vt:lpstr>'31'!Print_Area</vt:lpstr>
      <vt:lpstr>'33'!Print_Area</vt:lpstr>
      <vt:lpstr>'4'!Print_Area</vt:lpstr>
      <vt:lpstr>'42'!Print_Area</vt:lpstr>
      <vt:lpstr>'5'!Print_Area</vt:lpstr>
      <vt:lpstr>'7'!Print_Area</vt:lpstr>
      <vt:lpstr>'App A'!Print_Area</vt:lpstr>
      <vt:lpstr>'App B'!Print_Area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Janicki, Donna</cp:lastModifiedBy>
  <cp:revision>2</cp:revision>
  <cp:lastPrinted>2020-02-04T17:34:55Z</cp:lastPrinted>
  <dcterms:created xsi:type="dcterms:W3CDTF">2019-04-01T20:43:52Z</dcterms:created>
  <dcterms:modified xsi:type="dcterms:W3CDTF">2020-02-04T21:03:03Z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0f67c3f-becf-4b15-a9a1-5e74eebe1a63_Enabled">
    <vt:lpwstr>True</vt:lpwstr>
  </property>
  <property fmtid="{D5CDD505-2E9C-101B-9397-08002B2CF9AE}" pid="3" name="MSIP_Label_00f67c3f-becf-4b15-a9a1-5e74eebe1a63_SiteId">
    <vt:lpwstr>88b431e7-cf2a-43a9-bd00-81441f5c2d3c</vt:lpwstr>
  </property>
  <property fmtid="{D5CDD505-2E9C-101B-9397-08002B2CF9AE}" pid="4" name="MSIP_Label_00f67c3f-becf-4b15-a9a1-5e74eebe1a63_Owner">
    <vt:lpwstr>cmaro@allstate.com</vt:lpwstr>
  </property>
  <property fmtid="{D5CDD505-2E9C-101B-9397-08002B2CF9AE}" pid="5" name="MSIP_Label_00f67c3f-becf-4b15-a9a1-5e74eebe1a63_SetDate">
    <vt:lpwstr>2019-04-21T15:20:43.9125826Z</vt:lpwstr>
  </property>
  <property fmtid="{D5CDD505-2E9C-101B-9397-08002B2CF9AE}" pid="6" name="MSIP_Label_00f67c3f-becf-4b15-a9a1-5e74eebe1a63_Name">
    <vt:lpwstr>Confidential</vt:lpwstr>
  </property>
  <property fmtid="{D5CDD505-2E9C-101B-9397-08002B2CF9AE}" pid="7" name="MSIP_Label_00f67c3f-becf-4b15-a9a1-5e74eebe1a63_Application">
    <vt:lpwstr>Microsoft Azure Information Protection</vt:lpwstr>
  </property>
  <property fmtid="{D5CDD505-2E9C-101B-9397-08002B2CF9AE}" pid="8" name="MSIP_Label_00f67c3f-becf-4b15-a9a1-5e74eebe1a63_Extended_MSFT_Method">
    <vt:lpwstr>Manual</vt:lpwstr>
  </property>
  <property fmtid="{D5CDD505-2E9C-101B-9397-08002B2CF9AE}" pid="9" name="MSIP_Label_8450f82c-56dc-4405-8a81-af30d337bbf4_Enabled">
    <vt:lpwstr>True</vt:lpwstr>
  </property>
  <property fmtid="{D5CDD505-2E9C-101B-9397-08002B2CF9AE}" pid="10" name="MSIP_Label_8450f82c-56dc-4405-8a81-af30d337bbf4_SiteId">
    <vt:lpwstr>88b431e7-cf2a-43a9-bd00-81441f5c2d3c</vt:lpwstr>
  </property>
  <property fmtid="{D5CDD505-2E9C-101B-9397-08002B2CF9AE}" pid="11" name="MSIP_Label_8450f82c-56dc-4405-8a81-af30d337bbf4_Owner">
    <vt:lpwstr>cmaro@allstate.com</vt:lpwstr>
  </property>
  <property fmtid="{D5CDD505-2E9C-101B-9397-08002B2CF9AE}" pid="12" name="MSIP_Label_8450f82c-56dc-4405-8a81-af30d337bbf4_SetDate">
    <vt:lpwstr>2019-04-21T15:20:43.9125826Z</vt:lpwstr>
  </property>
  <property fmtid="{D5CDD505-2E9C-101B-9397-08002B2CF9AE}" pid="13" name="MSIP_Label_8450f82c-56dc-4405-8a81-af30d337bbf4_Name">
    <vt:lpwstr>No Watermark</vt:lpwstr>
  </property>
  <property fmtid="{D5CDD505-2E9C-101B-9397-08002B2CF9AE}" pid="14" name="MSIP_Label_8450f82c-56dc-4405-8a81-af30d337bbf4_Application">
    <vt:lpwstr>Microsoft Azure Information Protection</vt:lpwstr>
  </property>
  <property fmtid="{D5CDD505-2E9C-101B-9397-08002B2CF9AE}" pid="15" name="MSIP_Label_8450f82c-56dc-4405-8a81-af30d337bbf4_Parent">
    <vt:lpwstr>00f67c3f-becf-4b15-a9a1-5e74eebe1a63</vt:lpwstr>
  </property>
  <property fmtid="{D5CDD505-2E9C-101B-9397-08002B2CF9AE}" pid="16" name="MSIP_Label_8450f82c-56dc-4405-8a81-af30d337bbf4_Extended_MSFT_Method">
    <vt:lpwstr>Manual</vt:lpwstr>
  </property>
  <property fmtid="{D5CDD505-2E9C-101B-9397-08002B2CF9AE}" pid="17" name="Sensitivity">
    <vt:lpwstr>Confidential No Watermark</vt:lpwstr>
  </property>
</Properties>
</file>